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'Individual'!$D$5:$AO$52</definedName>
    <definedName name="_xlnm.Print_Area" localSheetId="3">'Individual'!$A$2:$AO$40</definedName>
    <definedName name="Imprimir_área_IM" localSheetId="3">'Individual'!$A$2:$AO$51</definedName>
  </definedNames>
  <calcPr fullCalcOnLoad="1"/>
</workbook>
</file>

<file path=xl/sharedStrings.xml><?xml version="1.0" encoding="utf-8"?>
<sst xmlns="http://schemas.openxmlformats.org/spreadsheetml/2006/main" count="153" uniqueCount="75">
  <si>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</si>
  <si>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</si>
  <si>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</si>
  <si>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</si>
  <si>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</si>
  <si>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</si>
  <si>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</si>
  <si>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</si>
  <si>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</si>
  <si>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</si>
  <si>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</si>
  <si>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</si>
  <si>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</si>
  <si>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</si>
  <si>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</si>
  <si>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</si>
  <si>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</si>
  <si>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</si>
  <si>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</si>
  <si>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</si>
  <si>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</si>
  <si>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</si>
  <si>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</si>
  <si>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</si>
  <si>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</si>
  <si>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</si>
  <si>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</si>
  <si>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</si>
  <si>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</si>
  <si>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</si>
  <si>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2007-2008</t>
  </si>
  <si>
    <t>3a DIVISIÓ MASCULINA B</t>
  </si>
  <si>
    <t>C.B.C. - B</t>
  </si>
  <si>
    <t>CAT FIGUERES</t>
  </si>
  <si>
    <t>BARCELONA B</t>
  </si>
  <si>
    <t>SWEETRADE C</t>
  </si>
  <si>
    <t>FLECHA-1 C</t>
  </si>
  <si>
    <t>-</t>
  </si>
  <si>
    <t>IÑAKI DE ERAUSQUIN PEDREROL</t>
  </si>
  <si>
    <t>JORDI GARCÍA GONZÁLEZ</t>
  </si>
  <si>
    <t>ANTONIO RUÍZ RODRÍGUEZ</t>
  </si>
  <si>
    <t>ANDRÉS FERRER CANTERO</t>
  </si>
  <si>
    <t>NARCÍS SISTACH TRIOLÀ</t>
  </si>
  <si>
    <t>ALBERT VIÑOLAS VÀLLEGA</t>
  </si>
  <si>
    <t>JORDI DURAN DURAN</t>
  </si>
  <si>
    <t>JUAN RECIO RODRÍGUEZ</t>
  </si>
  <si>
    <t>MANEL GIMENO ALBERT</t>
  </si>
  <si>
    <t>MARCOS GORDO MARTÍN</t>
  </si>
  <si>
    <t>MARIO NICOLAS LOSADA</t>
  </si>
  <si>
    <t>FRANCESC RIERA SÁNCHEZ</t>
  </si>
  <si>
    <t>JAVIER PORTABELLA CÓRDOBA</t>
  </si>
  <si>
    <t>JOSÉ A. QUIRÓS GAVILÁN</t>
  </si>
  <si>
    <t>FRANCISCO J. GÓMEZ SÁNCHEZ</t>
  </si>
  <si>
    <t>XAVIER PIQUÉ PUIGGENER</t>
  </si>
  <si>
    <t>FRANCISCO J. LÓPEZ CEA</t>
  </si>
  <si>
    <t>NOEL DELGADO MARTÍNEZ</t>
  </si>
  <si>
    <t>ANTONIO LUNA IGLESIAS</t>
  </si>
  <si>
    <t>MANUEL CALZADO FERNÁNDEZ</t>
  </si>
  <si>
    <t>JUAN FLORES VIDAL</t>
  </si>
  <si>
    <t>JORGE APARICIO FUENTES</t>
  </si>
  <si>
    <t>RAMON FUENTES GRAU</t>
  </si>
  <si>
    <t>ÒSCAR SÁNCHEZ MATA</t>
  </si>
  <si>
    <t>LLIC</t>
  </si>
  <si>
    <t>DIRK MOEBIUS</t>
  </si>
  <si>
    <t>MANUEL LÓPEZ ENRÍQUEZ</t>
  </si>
  <si>
    <t>RAFAEL HERNÁNDEZ GÓMEZ</t>
  </si>
  <si>
    <t>MARC P. BLAIZAC</t>
  </si>
  <si>
    <t>CARLOS FIGULS AZOR</t>
  </si>
  <si>
    <t>XAVIER CASTRO GARCÍA</t>
  </si>
  <si>
    <t>LUZDIVINO RECIO RODRÍGUEZ</t>
  </si>
  <si>
    <t>DOMINGO PUENTES GALLEGO</t>
  </si>
  <si>
    <t>VICENÇ FERNÁNDEZ COLLADO</t>
  </si>
  <si>
    <t>MATIAS PEGURI ZIPITA</t>
  </si>
  <si>
    <t>DANIEL SÁNCHEZ MATA</t>
  </si>
  <si>
    <t>DANIEL PUENTES GALVAN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</si>
</sst>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39376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9</v>
      </c>
      <c r="G9" s="9" t="s">
        <v>33</v>
      </c>
      <c r="I9" s="11">
        <v>1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7</v>
      </c>
      <c r="F11" s="11"/>
      <c r="G11" s="9" t="s">
        <v>35</v>
      </c>
      <c r="I11" s="11">
        <v>3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10</v>
      </c>
      <c r="F13" s="11"/>
      <c r="G13" s="9" t="s">
        <v>37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FLECHA-1 C</v>
      </c>
      <c r="E15" s="11">
        <v>2</v>
      </c>
      <c r="F15" s="11"/>
      <c r="G15" s="9" t="str">
        <f>G11</f>
        <v>SWEETRADE C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C.B.C. - B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CAT FIGUERES</v>
      </c>
      <c r="E19" s="11">
        <v>4</v>
      </c>
      <c r="F19" s="11"/>
      <c r="G19" s="9" t="str">
        <f>C11</f>
        <v>BARCELONA B</v>
      </c>
      <c r="I19" s="11">
        <v>6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BARCELONA B</v>
      </c>
      <c r="E21" s="11">
        <v>10</v>
      </c>
      <c r="F21" s="11"/>
      <c r="G21" s="9" t="str">
        <f>C9</f>
        <v>C.B.C. - B</v>
      </c>
      <c r="I21" s="11">
        <v>0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CAT FIGUERES</v>
      </c>
      <c r="E23" s="11">
        <v>7</v>
      </c>
      <c r="F23" s="11"/>
      <c r="G23" s="9" t="str">
        <f>C13</f>
        <v>FLECHA-1 C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SWEETRADE C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CAT FIGUERES</v>
      </c>
      <c r="E27" s="11">
        <v>10</v>
      </c>
      <c r="F27" s="11"/>
      <c r="G27" s="9" t="str">
        <f>G13</f>
        <v>-</v>
      </c>
      <c r="I27" s="11"/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C</v>
      </c>
      <c r="E29" s="11">
        <v>1</v>
      </c>
      <c r="F29" s="11"/>
      <c r="G29" s="9" t="str">
        <f>C9</f>
        <v>C.B.C. - B</v>
      </c>
      <c r="I29" s="11">
        <v>9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BARCELONA B</v>
      </c>
      <c r="E31" s="11">
        <v>5</v>
      </c>
      <c r="G31" s="9" t="str">
        <f>C13</f>
        <v>FLECHA-1 C</v>
      </c>
      <c r="I31" s="11">
        <v>5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C.B.C. - B</v>
      </c>
      <c r="E33" s="11">
        <v>8</v>
      </c>
      <c r="G33" s="9" t="str">
        <f>C13</f>
        <v>FLECHA-1 C</v>
      </c>
      <c r="I33" s="11">
        <v>2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BARCELONA B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C</v>
      </c>
      <c r="E37" s="11">
        <v>1</v>
      </c>
      <c r="G37" s="9" t="str">
        <f>G9</f>
        <v>CAT FIGUERES</v>
      </c>
      <c r="I37" s="11">
        <v>9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34</v>
      </c>
      <c r="C45" s="39"/>
      <c r="D45" s="15"/>
      <c r="E45" s="43">
        <f>7+6+10+5+10</f>
        <v>38</v>
      </c>
      <c r="F45" s="45"/>
      <c r="G45" s="45"/>
      <c r="H45" s="42">
        <f>SUM(E45:G45)</f>
        <v>38</v>
      </c>
      <c r="J45" s="5"/>
      <c r="K45" s="5"/>
    </row>
    <row r="46" spans="2:11" ht="20.25">
      <c r="B46" s="30" t="s">
        <v>32</v>
      </c>
      <c r="C46" s="26"/>
      <c r="D46" s="13"/>
      <c r="E46" s="43">
        <f>9+10+0+9+8</f>
        <v>36</v>
      </c>
      <c r="F46" s="44"/>
      <c r="G46" s="44"/>
      <c r="H46" s="42">
        <f>SUM(E46:G46)</f>
        <v>36</v>
      </c>
      <c r="J46" s="14"/>
      <c r="K46" s="14"/>
    </row>
    <row r="47" spans="2:11" ht="20.25">
      <c r="B47" s="38" t="s">
        <v>33</v>
      </c>
      <c r="C47" s="41"/>
      <c r="D47" s="53"/>
      <c r="E47" s="43">
        <f>1+4+7+10+9</f>
        <v>31</v>
      </c>
      <c r="F47" s="44"/>
      <c r="G47" s="44"/>
      <c r="H47" s="42">
        <f>SUM(E47:G47)</f>
        <v>31</v>
      </c>
      <c r="J47" s="14"/>
      <c r="K47" s="14"/>
    </row>
    <row r="48" spans="2:11" ht="20.25">
      <c r="B48" s="30" t="s">
        <v>35</v>
      </c>
      <c r="C48" s="26"/>
      <c r="D48" s="13"/>
      <c r="E48" s="43">
        <f>3+8+10+1+1</f>
        <v>23</v>
      </c>
      <c r="F48" s="44"/>
      <c r="G48" s="44"/>
      <c r="H48" s="42">
        <f>SUM(E48:G48)</f>
        <v>23</v>
      </c>
      <c r="J48" s="14"/>
      <c r="K48" s="14"/>
    </row>
    <row r="49" spans="2:11" ht="20.25">
      <c r="B49" s="38" t="s">
        <v>36</v>
      </c>
      <c r="C49" s="39"/>
      <c r="D49" s="41"/>
      <c r="E49" s="43">
        <f>10+2+3+5+2</f>
        <v>22</v>
      </c>
      <c r="F49" s="44"/>
      <c r="G49" s="44"/>
      <c r="H49" s="42">
        <f>SUM(E49:G49)</f>
        <v>22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workbookViewId="0" topLeftCell="A1">
      <selection activeCell="D40" sqref="D4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>
        <v>39495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C.B.C. - B</v>
      </c>
      <c r="D9" s="20"/>
      <c r="E9" s="11">
        <v>2</v>
      </c>
      <c r="G9" s="9" t="str">
        <f>'Equips 1aC'!G9</f>
        <v>CAT FIGUERES</v>
      </c>
      <c r="I9" s="11">
        <v>8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BARCELONA B</v>
      </c>
      <c r="E11" s="11">
        <v>9</v>
      </c>
      <c r="F11" s="11"/>
      <c r="G11" s="9" t="str">
        <f>'Equips 1aC'!G11</f>
        <v>SWEETRADE C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FLECHA-1 C</v>
      </c>
      <c r="E13" s="11">
        <v>10</v>
      </c>
      <c r="F13" s="11"/>
      <c r="G13" s="9" t="str">
        <f>'Equips 1aC'!G13</f>
        <v>-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FLECHA-1 C</v>
      </c>
      <c r="E15" s="11">
        <v>4</v>
      </c>
      <c r="F15" s="11"/>
      <c r="G15" s="9" t="str">
        <f>G11</f>
        <v>SWEETRADE C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C.B.C. - B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CAT FIGUERES</v>
      </c>
      <c r="E19" s="11">
        <v>10</v>
      </c>
      <c r="F19" s="11"/>
      <c r="G19" s="9" t="str">
        <f>C11</f>
        <v>BARCELONA B</v>
      </c>
      <c r="I19" s="11">
        <v>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BARCELONA B</v>
      </c>
      <c r="E21" s="11">
        <v>2</v>
      </c>
      <c r="F21" s="11"/>
      <c r="G21" s="9" t="str">
        <f>C9</f>
        <v>C.B.C. - B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CAT FIGUERES</v>
      </c>
      <c r="E23" s="11">
        <v>10</v>
      </c>
      <c r="F23" s="11"/>
      <c r="G23" s="9" t="str">
        <f>C13</f>
        <v>FLECHA-1 C</v>
      </c>
      <c r="I23" s="11">
        <v>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SWEETRADE C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CAT FIGUERES</v>
      </c>
      <c r="E27" s="11">
        <v>10</v>
      </c>
      <c r="F27" s="11"/>
      <c r="G27" s="9" t="str">
        <f>G13</f>
        <v>-</v>
      </c>
      <c r="I27" s="11"/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C</v>
      </c>
      <c r="E29" s="11">
        <v>0</v>
      </c>
      <c r="F29" s="11"/>
      <c r="G29" s="9" t="str">
        <f>C9</f>
        <v>C.B.C. - B</v>
      </c>
      <c r="I29" s="11">
        <v>10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BARCELONA B</v>
      </c>
      <c r="E31" s="11">
        <v>9</v>
      </c>
      <c r="G31" s="9" t="str">
        <f>C13</f>
        <v>FLECHA-1 C</v>
      </c>
      <c r="I31" s="11">
        <v>1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C.B.C. - B</v>
      </c>
      <c r="E33" s="11">
        <v>7</v>
      </c>
      <c r="G33" s="9" t="str">
        <f>C13</f>
        <v>FLECHA-1 C</v>
      </c>
      <c r="I33" s="11">
        <v>3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BARCELONA B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C</v>
      </c>
      <c r="E37" s="11">
        <v>3</v>
      </c>
      <c r="G37" s="9" t="str">
        <f>G9</f>
        <v>CAT FIGUERES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33</v>
      </c>
      <c r="C45" s="41"/>
      <c r="D45" s="53"/>
      <c r="E45" s="43">
        <f>1+4+7+10+9</f>
        <v>31</v>
      </c>
      <c r="F45" s="43">
        <f>8+10+10+10+7</f>
        <v>45</v>
      </c>
      <c r="G45" s="45"/>
      <c r="H45" s="42">
        <f>SUM(E45:G45)</f>
        <v>76</v>
      </c>
      <c r="J45" s="5"/>
      <c r="K45" s="5"/>
    </row>
    <row r="46" spans="2:11" ht="20.25">
      <c r="B46" s="30" t="s">
        <v>32</v>
      </c>
      <c r="C46" s="26"/>
      <c r="D46" s="13"/>
      <c r="E46" s="43">
        <f>9+10+0+9+8</f>
        <v>36</v>
      </c>
      <c r="F46" s="43">
        <f>2+10+8+10+7</f>
        <v>37</v>
      </c>
      <c r="G46" s="44"/>
      <c r="H46" s="42">
        <f>SUM(E46:G46)</f>
        <v>73</v>
      </c>
      <c r="J46" s="14"/>
      <c r="K46" s="14"/>
    </row>
    <row r="47" spans="2:11" ht="20.25">
      <c r="B47" s="38" t="s">
        <v>34</v>
      </c>
      <c r="C47" s="39"/>
      <c r="D47" s="15"/>
      <c r="E47" s="43">
        <f>7+6+10+5+10</f>
        <v>38</v>
      </c>
      <c r="F47" s="43">
        <f>9+0+2+9+10</f>
        <v>30</v>
      </c>
      <c r="G47" s="44"/>
      <c r="H47" s="42">
        <f>SUM(E47:G47)</f>
        <v>68</v>
      </c>
      <c r="J47" s="14"/>
      <c r="K47" s="14"/>
    </row>
    <row r="48" spans="2:11" ht="20.25">
      <c r="B48" s="30" t="s">
        <v>35</v>
      </c>
      <c r="C48" s="26"/>
      <c r="D48" s="13"/>
      <c r="E48" s="43">
        <f>3+8+10+1+1</f>
        <v>23</v>
      </c>
      <c r="F48" s="43">
        <f>1+6+10+0+3</f>
        <v>20</v>
      </c>
      <c r="G48" s="44"/>
      <c r="H48" s="42">
        <f>SUM(E48:G48)</f>
        <v>43</v>
      </c>
      <c r="J48" s="14"/>
      <c r="K48" s="14"/>
    </row>
    <row r="49" spans="2:11" ht="20.25">
      <c r="B49" s="38" t="s">
        <v>36</v>
      </c>
      <c r="C49" s="39"/>
      <c r="D49" s="41"/>
      <c r="E49" s="43">
        <f>10+2+3+5+2</f>
        <v>22</v>
      </c>
      <c r="F49" s="43">
        <f>10+4+0+1+3</f>
        <v>18</v>
      </c>
      <c r="G49" s="44"/>
      <c r="H49" s="42">
        <f>SUM(E49:G49)</f>
        <v>40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workbookViewId="0" topLeftCell="A19">
      <selection activeCell="G41" sqref="G41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39551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C.B.C. - B</v>
      </c>
      <c r="D9" s="20"/>
      <c r="E9" s="11">
        <v>7</v>
      </c>
      <c r="G9" s="9" t="str">
        <f>'Equips 1aC'!G9</f>
        <v>CAT FIGUERES</v>
      </c>
      <c r="I9" s="11">
        <v>3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BARCELONA B</v>
      </c>
      <c r="E11" s="11">
        <v>9</v>
      </c>
      <c r="F11" s="11"/>
      <c r="G11" s="9" t="str">
        <f>'Equips 1aC'!G11</f>
        <v>SWEETRADE C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FLECHA-1 C</v>
      </c>
      <c r="E13" s="11">
        <v>10</v>
      </c>
      <c r="F13" s="11"/>
      <c r="G13" s="9" t="str">
        <f>'Equips 1aC'!G13</f>
        <v>-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FLECHA-1 C</v>
      </c>
      <c r="E15" s="11">
        <v>1</v>
      </c>
      <c r="F15" s="11"/>
      <c r="G15" s="9" t="str">
        <f>G11</f>
        <v>SWEETRADE C</v>
      </c>
      <c r="I15" s="11">
        <v>9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C.B.C. - B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CAT FIGUERES</v>
      </c>
      <c r="E19" s="11">
        <v>1</v>
      </c>
      <c r="F19" s="11"/>
      <c r="G19" s="9" t="str">
        <f>C11</f>
        <v>BARCELONA B</v>
      </c>
      <c r="I19" s="11">
        <v>9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BARCELONA B</v>
      </c>
      <c r="E21" s="11">
        <v>9</v>
      </c>
      <c r="F21" s="11"/>
      <c r="G21" s="9" t="str">
        <f>C9</f>
        <v>C.B.C. - B</v>
      </c>
      <c r="I21" s="11">
        <v>1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CAT FIGUERES</v>
      </c>
      <c r="E23" s="11">
        <v>7</v>
      </c>
      <c r="F23" s="11"/>
      <c r="G23" s="9" t="str">
        <f>C13</f>
        <v>FLECHA-1 C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SWEETRADE C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CAT FIGUERES</v>
      </c>
      <c r="E27" s="11">
        <v>10</v>
      </c>
      <c r="F27" s="11"/>
      <c r="G27" s="9" t="str">
        <f>G13</f>
        <v>-</v>
      </c>
      <c r="I27" s="11"/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C</v>
      </c>
      <c r="E29" s="11">
        <v>3</v>
      </c>
      <c r="F29" s="11"/>
      <c r="G29" s="9" t="str">
        <f>C9</f>
        <v>C.B.C. - B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BARCELONA B</v>
      </c>
      <c r="E31" s="11">
        <v>3</v>
      </c>
      <c r="G31" s="9" t="str">
        <f>C13</f>
        <v>FLECHA-1 C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C.B.C. - B</v>
      </c>
      <c r="E33" s="11">
        <v>10</v>
      </c>
      <c r="G33" s="9" t="str">
        <f>C13</f>
        <v>FLECHA-1 C</v>
      </c>
      <c r="I33" s="11">
        <v>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BARCELONA B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C</v>
      </c>
      <c r="E37" s="11">
        <v>3</v>
      </c>
      <c r="G37" s="9" t="str">
        <f>G9</f>
        <v>CAT FIGUERES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34</v>
      </c>
      <c r="C45" s="39"/>
      <c r="D45" s="15"/>
      <c r="E45" s="43">
        <f>7+6+10+5+10</f>
        <v>38</v>
      </c>
      <c r="F45" s="43">
        <f>9+0+2+9+10</f>
        <v>30</v>
      </c>
      <c r="G45" s="43">
        <f>9+9+9+3+10</f>
        <v>40</v>
      </c>
      <c r="H45" s="42">
        <f>SUM(E45:G45)</f>
        <v>108</v>
      </c>
      <c r="J45" s="5"/>
      <c r="K45" s="5"/>
    </row>
    <row r="46" spans="2:11" ht="20.25">
      <c r="B46" s="30" t="s">
        <v>32</v>
      </c>
      <c r="C46" s="26"/>
      <c r="D46" s="13"/>
      <c r="E46" s="43">
        <f>9+10+0+9+8</f>
        <v>36</v>
      </c>
      <c r="F46" s="43">
        <f>2+10+8+10+7</f>
        <v>37</v>
      </c>
      <c r="G46" s="43">
        <f>7+10+1+7+10</f>
        <v>35</v>
      </c>
      <c r="H46" s="42">
        <f>SUM(E46:G46)</f>
        <v>108</v>
      </c>
      <c r="J46" s="14"/>
      <c r="K46" s="14"/>
    </row>
    <row r="47" spans="2:11" ht="20.25">
      <c r="B47" s="38" t="s">
        <v>33</v>
      </c>
      <c r="C47" s="41"/>
      <c r="D47" s="53"/>
      <c r="E47" s="43">
        <f>1+4+7+10+9</f>
        <v>31</v>
      </c>
      <c r="F47" s="43">
        <f>8+10+10+10+7</f>
        <v>45</v>
      </c>
      <c r="G47" s="43">
        <f>3+1+7+10+7</f>
        <v>28</v>
      </c>
      <c r="H47" s="42">
        <f>SUM(E47:G47)</f>
        <v>104</v>
      </c>
      <c r="J47" s="14"/>
      <c r="K47" s="14"/>
    </row>
    <row r="48" spans="2:11" ht="20.25">
      <c r="B48" s="30" t="s">
        <v>35</v>
      </c>
      <c r="C48" s="26"/>
      <c r="D48" s="13"/>
      <c r="E48" s="43">
        <f>3+8+10+1+1</f>
        <v>23</v>
      </c>
      <c r="F48" s="43">
        <f>1+6+10+0+3</f>
        <v>20</v>
      </c>
      <c r="G48" s="43">
        <f>1+9+10+3+3</f>
        <v>26</v>
      </c>
      <c r="H48" s="42">
        <f>SUM(E48:G48)</f>
        <v>69</v>
      </c>
      <c r="J48" s="14"/>
      <c r="K48" s="14"/>
    </row>
    <row r="49" spans="2:11" ht="20.25">
      <c r="B49" s="38" t="s">
        <v>36</v>
      </c>
      <c r="C49" s="39"/>
      <c r="D49" s="41"/>
      <c r="E49" s="43">
        <f>10+2+3+5+2</f>
        <v>22</v>
      </c>
      <c r="F49" s="43">
        <f>10+4+0+1+3</f>
        <v>18</v>
      </c>
      <c r="G49" s="43">
        <f>10+1+3+7+0</f>
        <v>21</v>
      </c>
      <c r="H49" s="42">
        <f>SUM(E49:G49)</f>
        <v>61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O84"/>
  <sheetViews>
    <sheetView tabSelected="1" zoomScale="75" zoomScaleNormal="75" workbookViewId="0" topLeftCell="A13">
      <selection activeCell="C43" sqref="C43"/>
    </sheetView>
  </sheetViews>
  <sheetFormatPr defaultColWidth="9.625" defaultRowHeight="12.75"/>
  <cols>
    <col min="1" max="2" width="5.75390625" style="1" customWidth="1"/>
    <col min="3" max="3" width="6.125" style="1" customWidth="1"/>
    <col min="4" max="4" width="30.50390625" style="1" customWidth="1"/>
    <col min="5" max="5" width="13.00390625" style="1" bestFit="1" customWidth="1"/>
    <col min="6" max="35" width="3.625" style="1" hidden="1" customWidth="1"/>
    <col min="36" max="36" width="5.875" style="1" bestFit="1" customWidth="1"/>
    <col min="37" max="38" width="5.375" style="1" bestFit="1" customWidth="1"/>
    <col min="39" max="39" width="6.50390625" style="1" bestFit="1" customWidth="1"/>
    <col min="40" max="40" width="7.25390625" style="1" bestFit="1" customWidth="1"/>
    <col min="41" max="41" width="10.00390625" style="1" bestFit="1" customWidth="1"/>
    <col min="42" max="16384" width="9.625" style="1" customWidth="1"/>
  </cols>
  <sheetData>
    <row r="2" spans="4:40" s="4" customFormat="1" ht="15.75">
      <c r="D2" s="4" t="s">
        <v>5</v>
      </c>
      <c r="AJ2" s="6"/>
      <c r="AK2" s="6"/>
      <c r="AL2" s="6"/>
      <c r="AM2" s="6"/>
      <c r="AN2" s="6"/>
    </row>
    <row r="4" spans="1:41" s="4" customFormat="1" ht="15.75">
      <c r="A4" s="46" t="s">
        <v>0</v>
      </c>
      <c r="B4" s="46" t="s">
        <v>62</v>
      </c>
      <c r="C4" s="46" t="s">
        <v>15</v>
      </c>
      <c r="D4" s="46" t="s">
        <v>1</v>
      </c>
      <c r="E4" s="46" t="s">
        <v>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 t="s">
        <v>18</v>
      </c>
      <c r="AK4" s="47" t="s">
        <v>19</v>
      </c>
      <c r="AL4" s="47" t="s">
        <v>20</v>
      </c>
      <c r="AM4" s="47" t="s">
        <v>21</v>
      </c>
      <c r="AN4" s="47" t="s">
        <v>17</v>
      </c>
      <c r="AO4" s="47" t="s">
        <v>16</v>
      </c>
    </row>
    <row r="5" spans="1:41" ht="12.75">
      <c r="A5" s="48">
        <v>2</v>
      </c>
      <c r="B5" s="48">
        <v>833</v>
      </c>
      <c r="C5" s="48">
        <v>2866</v>
      </c>
      <c r="D5" s="48" t="s">
        <v>46</v>
      </c>
      <c r="E5" s="48" t="s">
        <v>33</v>
      </c>
      <c r="F5" s="48"/>
      <c r="G5" s="48"/>
      <c r="H5" s="48"/>
      <c r="I5" s="48"/>
      <c r="J5" s="48">
        <v>167</v>
      </c>
      <c r="K5" s="48">
        <v>136</v>
      </c>
      <c r="L5" s="48"/>
      <c r="M5" s="48"/>
      <c r="N5" s="48"/>
      <c r="O5" s="48"/>
      <c r="P5" s="48">
        <v>206</v>
      </c>
      <c r="Q5" s="48">
        <v>254</v>
      </c>
      <c r="R5" s="48">
        <v>182</v>
      </c>
      <c r="S5" s="48">
        <v>242</v>
      </c>
      <c r="T5" s="48">
        <v>189</v>
      </c>
      <c r="U5" s="48">
        <v>223</v>
      </c>
      <c r="V5" s="48"/>
      <c r="W5" s="48"/>
      <c r="X5" s="48">
        <v>267</v>
      </c>
      <c r="Y5" s="48">
        <v>269</v>
      </c>
      <c r="Z5" s="48"/>
      <c r="AA5" s="48"/>
      <c r="AB5" s="48"/>
      <c r="AC5" s="48"/>
      <c r="AD5" s="48"/>
      <c r="AE5" s="48">
        <v>161</v>
      </c>
      <c r="AF5" s="48"/>
      <c r="AG5" s="48"/>
      <c r="AH5" s="48">
        <v>176</v>
      </c>
      <c r="AI5" s="48">
        <v>239</v>
      </c>
      <c r="AJ5" s="49">
        <f>SUM(F5:O5)</f>
        <v>303</v>
      </c>
      <c r="AK5" s="49">
        <f>SUM(P5:Y5)</f>
        <v>1832</v>
      </c>
      <c r="AL5" s="49">
        <f>SUM(Z5:AI5)</f>
        <v>576</v>
      </c>
      <c r="AM5" s="49">
        <f>SUM(AJ5:AL5)</f>
        <v>2711</v>
      </c>
      <c r="AN5" s="49">
        <f>COUNT(F5:AI5)</f>
        <v>13</v>
      </c>
      <c r="AO5" s="50">
        <f>(AM5/AN5)</f>
        <v>208.53846153846155</v>
      </c>
    </row>
    <row r="6" spans="1:41" ht="12.75">
      <c r="A6" s="48">
        <v>3</v>
      </c>
      <c r="B6" s="48">
        <v>798</v>
      </c>
      <c r="C6" s="48">
        <v>2868</v>
      </c>
      <c r="D6" s="48" t="s">
        <v>42</v>
      </c>
      <c r="E6" s="48" t="s">
        <v>33</v>
      </c>
      <c r="F6" s="48">
        <v>180</v>
      </c>
      <c r="G6" s="48">
        <v>170</v>
      </c>
      <c r="H6" s="48">
        <v>188</v>
      </c>
      <c r="I6" s="48">
        <v>186</v>
      </c>
      <c r="J6" s="48">
        <v>187</v>
      </c>
      <c r="K6" s="48">
        <v>213</v>
      </c>
      <c r="L6" s="48">
        <v>239</v>
      </c>
      <c r="M6" s="48">
        <v>194</v>
      </c>
      <c r="N6" s="48">
        <v>200</v>
      </c>
      <c r="O6" s="48">
        <v>192</v>
      </c>
      <c r="P6" s="48">
        <v>233</v>
      </c>
      <c r="Q6" s="48">
        <v>218</v>
      </c>
      <c r="R6" s="48">
        <v>204</v>
      </c>
      <c r="S6" s="48">
        <v>237</v>
      </c>
      <c r="T6" s="48">
        <v>257</v>
      </c>
      <c r="U6" s="48">
        <v>203</v>
      </c>
      <c r="V6" s="48">
        <v>194</v>
      </c>
      <c r="W6" s="48">
        <v>183</v>
      </c>
      <c r="X6" s="48">
        <v>205</v>
      </c>
      <c r="Y6" s="48">
        <v>245</v>
      </c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9">
        <f>SUM(F6:O6)</f>
        <v>1949</v>
      </c>
      <c r="AK6" s="49">
        <f>SUM(P6:Y6)</f>
        <v>2179</v>
      </c>
      <c r="AL6" s="49">
        <f>SUM(Z6:AI6)</f>
        <v>0</v>
      </c>
      <c r="AM6" s="49">
        <f>SUM(AJ6:AL6)</f>
        <v>4128</v>
      </c>
      <c r="AN6" s="49">
        <f>COUNT(F6:AI6)</f>
        <v>20</v>
      </c>
      <c r="AO6" s="50">
        <f>(AM6/AN6)</f>
        <v>206.4</v>
      </c>
    </row>
    <row r="7" spans="1:41" ht="12.75">
      <c r="A7" s="48">
        <v>4</v>
      </c>
      <c r="B7" s="48">
        <v>893</v>
      </c>
      <c r="C7" s="48">
        <v>2914</v>
      </c>
      <c r="D7" s="48" t="s">
        <v>64</v>
      </c>
      <c r="E7" s="48" t="s">
        <v>32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>
        <v>216</v>
      </c>
      <c r="Q7" s="48">
        <v>187</v>
      </c>
      <c r="R7" s="48"/>
      <c r="S7" s="48"/>
      <c r="T7" s="48">
        <v>190</v>
      </c>
      <c r="U7" s="48">
        <v>206</v>
      </c>
      <c r="V7" s="48">
        <v>180</v>
      </c>
      <c r="W7" s="48">
        <v>182</v>
      </c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9">
        <f>SUM(F7:O7)</f>
        <v>0</v>
      </c>
      <c r="AK7" s="49">
        <f>SUM(P7:Y7)</f>
        <v>1161</v>
      </c>
      <c r="AL7" s="49">
        <f>SUM(Z7:AI7)</f>
        <v>0</v>
      </c>
      <c r="AM7" s="49">
        <f>SUM(AJ7:AL7)</f>
        <v>1161</v>
      </c>
      <c r="AN7" s="49">
        <f>COUNT(F7:AI7)</f>
        <v>6</v>
      </c>
      <c r="AO7" s="50">
        <f>(AM7/AN7)</f>
        <v>193.5</v>
      </c>
    </row>
    <row r="8" spans="1:41" ht="12.75">
      <c r="A8" s="48">
        <v>5</v>
      </c>
      <c r="B8" s="48">
        <v>1265</v>
      </c>
      <c r="C8" s="48">
        <v>3195</v>
      </c>
      <c r="D8" s="48" t="s">
        <v>41</v>
      </c>
      <c r="E8" s="48" t="s">
        <v>32</v>
      </c>
      <c r="F8" s="48">
        <v>234</v>
      </c>
      <c r="G8" s="48">
        <v>166</v>
      </c>
      <c r="H8" s="48">
        <v>214</v>
      </c>
      <c r="I8" s="48">
        <v>190</v>
      </c>
      <c r="J8" s="48">
        <v>148</v>
      </c>
      <c r="K8" s="48">
        <v>201</v>
      </c>
      <c r="L8" s="48">
        <v>168</v>
      </c>
      <c r="M8" s="48">
        <v>202</v>
      </c>
      <c r="N8" s="48">
        <v>146</v>
      </c>
      <c r="O8" s="48">
        <v>213</v>
      </c>
      <c r="P8" s="48">
        <v>184</v>
      </c>
      <c r="Q8" s="48">
        <v>213</v>
      </c>
      <c r="R8" s="48">
        <v>214</v>
      </c>
      <c r="S8" s="48">
        <v>197</v>
      </c>
      <c r="T8" s="48">
        <v>187</v>
      </c>
      <c r="U8" s="48">
        <v>258</v>
      </c>
      <c r="V8" s="48"/>
      <c r="W8" s="48"/>
      <c r="X8" s="48"/>
      <c r="Y8" s="48"/>
      <c r="Z8" s="48">
        <v>169</v>
      </c>
      <c r="AA8" s="48">
        <v>140</v>
      </c>
      <c r="AB8" s="48"/>
      <c r="AC8" s="48"/>
      <c r="AD8" s="48">
        <v>146</v>
      </c>
      <c r="AE8" s="48">
        <v>168</v>
      </c>
      <c r="AF8" s="48">
        <v>205</v>
      </c>
      <c r="AG8" s="48">
        <v>188</v>
      </c>
      <c r="AH8" s="48">
        <v>171</v>
      </c>
      <c r="AI8" s="48">
        <v>214</v>
      </c>
      <c r="AJ8" s="49">
        <f>SUM(F8:O8)</f>
        <v>1882</v>
      </c>
      <c r="AK8" s="49">
        <f>SUM(P8:Y8)</f>
        <v>1253</v>
      </c>
      <c r="AL8" s="49">
        <f>SUM(Z8:AI8)</f>
        <v>1401</v>
      </c>
      <c r="AM8" s="49">
        <f>SUM(AJ8:AL8)</f>
        <v>4536</v>
      </c>
      <c r="AN8" s="49">
        <f>COUNT(F8:AI8)</f>
        <v>24</v>
      </c>
      <c r="AO8" s="50">
        <f>(AM8/AN8)</f>
        <v>189</v>
      </c>
    </row>
    <row r="9" spans="1:41" ht="12.75">
      <c r="A9" s="48">
        <v>6</v>
      </c>
      <c r="B9" s="48">
        <v>1653</v>
      </c>
      <c r="C9" s="48">
        <v>4712</v>
      </c>
      <c r="D9" s="48" t="s">
        <v>40</v>
      </c>
      <c r="E9" s="48" t="s">
        <v>32</v>
      </c>
      <c r="F9" s="48">
        <v>202</v>
      </c>
      <c r="G9" s="48">
        <v>188</v>
      </c>
      <c r="H9" s="48">
        <v>171</v>
      </c>
      <c r="I9" s="48">
        <v>165</v>
      </c>
      <c r="J9" s="48">
        <v>123</v>
      </c>
      <c r="K9" s="48">
        <v>180</v>
      </c>
      <c r="L9" s="48">
        <v>152</v>
      </c>
      <c r="M9" s="48">
        <v>182</v>
      </c>
      <c r="N9" s="48">
        <v>164</v>
      </c>
      <c r="O9" s="48">
        <v>183</v>
      </c>
      <c r="P9" s="48">
        <v>192</v>
      </c>
      <c r="Q9" s="48">
        <v>213</v>
      </c>
      <c r="R9" s="48"/>
      <c r="S9" s="48"/>
      <c r="T9" s="48">
        <v>174</v>
      </c>
      <c r="U9" s="48">
        <v>202</v>
      </c>
      <c r="V9" s="48"/>
      <c r="W9" s="48"/>
      <c r="X9" s="48">
        <v>218</v>
      </c>
      <c r="Y9" s="48">
        <v>302</v>
      </c>
      <c r="Z9" s="48">
        <v>202</v>
      </c>
      <c r="AA9" s="48">
        <v>188</v>
      </c>
      <c r="AB9" s="48">
        <v>190</v>
      </c>
      <c r="AC9" s="48">
        <v>226</v>
      </c>
      <c r="AD9" s="48">
        <v>164</v>
      </c>
      <c r="AE9" s="48">
        <v>171</v>
      </c>
      <c r="AF9" s="48">
        <v>151</v>
      </c>
      <c r="AG9" s="48">
        <v>208</v>
      </c>
      <c r="AH9" s="48"/>
      <c r="AI9" s="48"/>
      <c r="AJ9" s="49">
        <f>SUM(F9:O9)</f>
        <v>1710</v>
      </c>
      <c r="AK9" s="49">
        <f>SUM(P9:Y9)</f>
        <v>1301</v>
      </c>
      <c r="AL9" s="49">
        <f>SUM(Z9:AI9)</f>
        <v>1500</v>
      </c>
      <c r="AM9" s="49">
        <f>SUM(AJ9:AL9)</f>
        <v>4511</v>
      </c>
      <c r="AN9" s="49">
        <f>COUNT(F9:AI9)</f>
        <v>24</v>
      </c>
      <c r="AO9" s="50">
        <f>(AM9/AN9)</f>
        <v>187.95833333333334</v>
      </c>
    </row>
    <row r="10" spans="1:41" ht="12.75">
      <c r="A10" s="48">
        <v>7</v>
      </c>
      <c r="B10" s="48">
        <v>1227</v>
      </c>
      <c r="C10" s="48">
        <v>2711</v>
      </c>
      <c r="D10" s="48" t="s">
        <v>47</v>
      </c>
      <c r="E10" s="48" t="s">
        <v>34</v>
      </c>
      <c r="F10" s="48">
        <v>173</v>
      </c>
      <c r="G10" s="48">
        <v>149</v>
      </c>
      <c r="H10" s="48">
        <v>180</v>
      </c>
      <c r="I10" s="48">
        <v>228</v>
      </c>
      <c r="J10" s="48">
        <v>180</v>
      </c>
      <c r="K10" s="48">
        <v>200</v>
      </c>
      <c r="L10" s="48">
        <v>179</v>
      </c>
      <c r="M10" s="48">
        <v>129</v>
      </c>
      <c r="N10" s="48">
        <v>169</v>
      </c>
      <c r="O10" s="48">
        <v>132</v>
      </c>
      <c r="P10" s="48">
        <v>193</v>
      </c>
      <c r="Q10" s="48">
        <v>201</v>
      </c>
      <c r="R10" s="48">
        <v>208</v>
      </c>
      <c r="S10" s="48">
        <v>183</v>
      </c>
      <c r="T10" s="48">
        <v>209</v>
      </c>
      <c r="U10" s="48">
        <v>181</v>
      </c>
      <c r="V10" s="48">
        <v>182</v>
      </c>
      <c r="W10" s="48">
        <v>173</v>
      </c>
      <c r="X10" s="48">
        <v>201</v>
      </c>
      <c r="Y10" s="48">
        <v>202</v>
      </c>
      <c r="Z10" s="48">
        <v>170</v>
      </c>
      <c r="AA10" s="48">
        <v>211</v>
      </c>
      <c r="AB10" s="48">
        <v>177</v>
      </c>
      <c r="AC10" s="48">
        <v>200</v>
      </c>
      <c r="AD10" s="48">
        <v>226</v>
      </c>
      <c r="AE10" s="48">
        <v>215</v>
      </c>
      <c r="AF10" s="48">
        <v>180</v>
      </c>
      <c r="AG10" s="48">
        <v>201</v>
      </c>
      <c r="AH10" s="48"/>
      <c r="AI10" s="48"/>
      <c r="AJ10" s="49">
        <f>SUM(F10:O10)</f>
        <v>1719</v>
      </c>
      <c r="AK10" s="49">
        <f>SUM(P10:Y10)</f>
        <v>1933</v>
      </c>
      <c r="AL10" s="49">
        <f>SUM(Z10:AI10)</f>
        <v>1580</v>
      </c>
      <c r="AM10" s="49">
        <f>SUM(AJ10:AL10)</f>
        <v>5232</v>
      </c>
      <c r="AN10" s="49">
        <f>COUNT(F10:AI10)</f>
        <v>28</v>
      </c>
      <c r="AO10" s="50">
        <f>(AM10/AN10)</f>
        <v>186.85714285714286</v>
      </c>
    </row>
    <row r="11" spans="1:41" ht="12.75">
      <c r="A11" s="48">
        <v>8</v>
      </c>
      <c r="B11" s="48">
        <v>1145</v>
      </c>
      <c r="C11" s="48">
        <v>15892</v>
      </c>
      <c r="D11" s="48" t="s">
        <v>63</v>
      </c>
      <c r="E11" s="48" t="s">
        <v>32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>
        <v>172</v>
      </c>
      <c r="S11" s="48">
        <v>160</v>
      </c>
      <c r="T11" s="48">
        <v>149</v>
      </c>
      <c r="U11" s="48">
        <v>192</v>
      </c>
      <c r="V11" s="48">
        <v>236</v>
      </c>
      <c r="W11" s="48">
        <v>212</v>
      </c>
      <c r="X11" s="48">
        <v>236</v>
      </c>
      <c r="Y11" s="48">
        <v>177</v>
      </c>
      <c r="Z11" s="48">
        <v>187</v>
      </c>
      <c r="AA11" s="48">
        <v>156</v>
      </c>
      <c r="AB11" s="48">
        <v>144</v>
      </c>
      <c r="AC11" s="48">
        <v>207</v>
      </c>
      <c r="AD11" s="48">
        <v>218</v>
      </c>
      <c r="AE11" s="48">
        <v>203</v>
      </c>
      <c r="AF11" s="48"/>
      <c r="AG11" s="48"/>
      <c r="AH11" s="48">
        <v>180</v>
      </c>
      <c r="AI11" s="48">
        <v>149</v>
      </c>
      <c r="AJ11" s="49">
        <f>SUM(F11:O11)</f>
        <v>0</v>
      </c>
      <c r="AK11" s="49">
        <f>SUM(P11:Y11)</f>
        <v>1534</v>
      </c>
      <c r="AL11" s="49">
        <f>SUM(Z11:AI11)</f>
        <v>1444</v>
      </c>
      <c r="AM11" s="49">
        <f>SUM(AJ11:AL11)</f>
        <v>2978</v>
      </c>
      <c r="AN11" s="49">
        <f>COUNT(F11:AI11)</f>
        <v>16</v>
      </c>
      <c r="AO11" s="50">
        <f>(AM11/AN11)</f>
        <v>186.125</v>
      </c>
    </row>
    <row r="12" spans="1:41" ht="12.75">
      <c r="A12" s="48">
        <v>9</v>
      </c>
      <c r="B12" s="48">
        <v>797</v>
      </c>
      <c r="C12" s="48">
        <v>2812</v>
      </c>
      <c r="D12" s="48" t="s">
        <v>43</v>
      </c>
      <c r="E12" s="48" t="s">
        <v>33</v>
      </c>
      <c r="F12" s="48">
        <v>177</v>
      </c>
      <c r="G12" s="48">
        <v>164</v>
      </c>
      <c r="H12" s="48">
        <v>242</v>
      </c>
      <c r="I12" s="48">
        <v>207</v>
      </c>
      <c r="J12" s="48">
        <v>166</v>
      </c>
      <c r="K12" s="48">
        <v>181</v>
      </c>
      <c r="L12" s="48"/>
      <c r="M12" s="48">
        <v>181</v>
      </c>
      <c r="N12" s="48">
        <v>223</v>
      </c>
      <c r="O12" s="48">
        <v>171</v>
      </c>
      <c r="P12" s="48">
        <v>172</v>
      </c>
      <c r="Q12" s="48">
        <v>160</v>
      </c>
      <c r="R12" s="48">
        <v>201</v>
      </c>
      <c r="S12" s="48">
        <v>168</v>
      </c>
      <c r="T12" s="48">
        <v>180</v>
      </c>
      <c r="U12" s="48">
        <v>154</v>
      </c>
      <c r="V12" s="48">
        <v>149</v>
      </c>
      <c r="W12" s="48">
        <v>209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9">
        <f>SUM(F12:O12)</f>
        <v>1712</v>
      </c>
      <c r="AK12" s="49">
        <f>SUM(P12:Y12)</f>
        <v>1393</v>
      </c>
      <c r="AL12" s="49">
        <f>SUM(Z12:AI12)</f>
        <v>0</v>
      </c>
      <c r="AM12" s="49">
        <f>SUM(AJ12:AL12)</f>
        <v>3105</v>
      </c>
      <c r="AN12" s="49">
        <f>COUNT(F12:AI12)</f>
        <v>17</v>
      </c>
      <c r="AO12" s="50">
        <f>(AM12/AN12)</f>
        <v>182.64705882352942</v>
      </c>
    </row>
    <row r="13" spans="1:41" ht="12.75">
      <c r="A13" s="48">
        <v>10</v>
      </c>
      <c r="B13" s="48">
        <v>1940</v>
      </c>
      <c r="C13" s="48">
        <v>3029</v>
      </c>
      <c r="D13" s="48" t="s">
        <v>66</v>
      </c>
      <c r="E13" s="48" t="s">
        <v>34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>
        <v>174</v>
      </c>
      <c r="Q13" s="48">
        <v>172</v>
      </c>
      <c r="R13" s="48">
        <v>172</v>
      </c>
      <c r="S13" s="48">
        <v>158</v>
      </c>
      <c r="T13" s="48"/>
      <c r="U13" s="48"/>
      <c r="V13" s="48">
        <v>239</v>
      </c>
      <c r="W13" s="48">
        <v>199</v>
      </c>
      <c r="X13" s="48">
        <v>202</v>
      </c>
      <c r="Y13" s="48">
        <v>183</v>
      </c>
      <c r="Z13" s="48">
        <v>166</v>
      </c>
      <c r="AA13" s="48">
        <v>210</v>
      </c>
      <c r="AB13" s="48"/>
      <c r="AC13" s="48"/>
      <c r="AD13" s="48">
        <v>183</v>
      </c>
      <c r="AE13" s="48">
        <v>173</v>
      </c>
      <c r="AF13" s="48">
        <v>184</v>
      </c>
      <c r="AG13" s="48">
        <v>154</v>
      </c>
      <c r="AH13" s="48">
        <v>151</v>
      </c>
      <c r="AI13" s="48">
        <v>179</v>
      </c>
      <c r="AJ13" s="49">
        <f>SUM(F13:O13)</f>
        <v>0</v>
      </c>
      <c r="AK13" s="49">
        <f>SUM(P13:Y13)</f>
        <v>1499</v>
      </c>
      <c r="AL13" s="49">
        <f>SUM(Z13:AI13)</f>
        <v>1400</v>
      </c>
      <c r="AM13" s="49">
        <f>SUM(AJ13:AL13)</f>
        <v>2899</v>
      </c>
      <c r="AN13" s="49">
        <f>COUNT(F13:AI13)</f>
        <v>16</v>
      </c>
      <c r="AO13" s="50">
        <f>(AM13/AN13)</f>
        <v>181.1875</v>
      </c>
    </row>
    <row r="14" spans="1:41" ht="12.75">
      <c r="A14" s="48">
        <v>11</v>
      </c>
      <c r="B14" s="48">
        <v>1228</v>
      </c>
      <c r="C14" s="48">
        <v>2713</v>
      </c>
      <c r="D14" s="48" t="s">
        <v>49</v>
      </c>
      <c r="E14" s="48" t="s">
        <v>34</v>
      </c>
      <c r="F14" s="48">
        <v>171</v>
      </c>
      <c r="G14" s="48">
        <v>142</v>
      </c>
      <c r="H14" s="48">
        <v>169</v>
      </c>
      <c r="I14" s="48">
        <v>192</v>
      </c>
      <c r="J14" s="48">
        <v>151</v>
      </c>
      <c r="K14" s="48">
        <v>201</v>
      </c>
      <c r="L14" s="48">
        <v>170</v>
      </c>
      <c r="M14" s="48">
        <v>150</v>
      </c>
      <c r="N14" s="48">
        <v>183</v>
      </c>
      <c r="O14" s="48">
        <v>140</v>
      </c>
      <c r="P14" s="48">
        <v>201</v>
      </c>
      <c r="Q14" s="48">
        <v>189</v>
      </c>
      <c r="R14" s="48">
        <v>175</v>
      </c>
      <c r="S14" s="48">
        <v>166</v>
      </c>
      <c r="T14" s="48">
        <v>181</v>
      </c>
      <c r="U14" s="48">
        <v>206</v>
      </c>
      <c r="V14" s="48">
        <v>168</v>
      </c>
      <c r="W14" s="48">
        <v>234</v>
      </c>
      <c r="X14" s="48">
        <v>171</v>
      </c>
      <c r="Y14" s="48">
        <v>187</v>
      </c>
      <c r="Z14" s="48">
        <v>242</v>
      </c>
      <c r="AA14" s="48">
        <v>167</v>
      </c>
      <c r="AB14" s="48">
        <v>190</v>
      </c>
      <c r="AC14" s="48">
        <v>203</v>
      </c>
      <c r="AD14" s="48">
        <v>186</v>
      </c>
      <c r="AE14" s="48">
        <v>188</v>
      </c>
      <c r="AF14" s="48"/>
      <c r="AG14" s="48"/>
      <c r="AH14" s="48">
        <v>159</v>
      </c>
      <c r="AI14" s="48">
        <v>171</v>
      </c>
      <c r="AJ14" s="49">
        <f>SUM(F14:O14)</f>
        <v>1669</v>
      </c>
      <c r="AK14" s="49">
        <f>SUM(P14:Y14)</f>
        <v>1878</v>
      </c>
      <c r="AL14" s="49">
        <f>SUM(Z14:AI14)</f>
        <v>1506</v>
      </c>
      <c r="AM14" s="49">
        <f>SUM(AJ14:AL14)</f>
        <v>5053</v>
      </c>
      <c r="AN14" s="49">
        <f>COUNT(F14:AI14)</f>
        <v>28</v>
      </c>
      <c r="AO14" s="50">
        <f>(AM14/AN14)</f>
        <v>180.46428571428572</v>
      </c>
    </row>
    <row r="15" spans="1:41" ht="12.75">
      <c r="A15" s="48">
        <v>12</v>
      </c>
      <c r="B15" s="48">
        <v>2076</v>
      </c>
      <c r="C15" s="48">
        <v>15073</v>
      </c>
      <c r="D15" s="48" t="s">
        <v>45</v>
      </c>
      <c r="E15" s="48" t="s">
        <v>33</v>
      </c>
      <c r="F15" s="48">
        <v>179</v>
      </c>
      <c r="G15" s="48">
        <v>179</v>
      </c>
      <c r="H15" s="48">
        <v>149</v>
      </c>
      <c r="I15" s="48">
        <v>188</v>
      </c>
      <c r="J15" s="48"/>
      <c r="K15" s="48"/>
      <c r="L15" s="48">
        <v>159</v>
      </c>
      <c r="M15" s="48">
        <v>147</v>
      </c>
      <c r="N15" s="48">
        <v>194</v>
      </c>
      <c r="O15" s="48">
        <v>182</v>
      </c>
      <c r="P15" s="48">
        <v>193</v>
      </c>
      <c r="Q15" s="48">
        <v>181</v>
      </c>
      <c r="R15" s="48">
        <v>202</v>
      </c>
      <c r="S15" s="48">
        <v>189</v>
      </c>
      <c r="T15" s="48">
        <v>155</v>
      </c>
      <c r="U15" s="48">
        <v>179</v>
      </c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9">
        <f>SUM(F15:O15)</f>
        <v>1377</v>
      </c>
      <c r="AK15" s="49">
        <f>SUM(P15:Y15)</f>
        <v>1099</v>
      </c>
      <c r="AL15" s="49">
        <f>SUM(Z15:AI15)</f>
        <v>0</v>
      </c>
      <c r="AM15" s="49">
        <f>SUM(AJ15:AL15)</f>
        <v>2476</v>
      </c>
      <c r="AN15" s="49">
        <f>COUNT(F15:AI15)</f>
        <v>14</v>
      </c>
      <c r="AO15" s="50">
        <f>(AM15/AN15)</f>
        <v>176.85714285714286</v>
      </c>
    </row>
    <row r="16" spans="1:41" ht="12.75">
      <c r="A16" s="48">
        <v>13</v>
      </c>
      <c r="B16" s="48">
        <v>1906</v>
      </c>
      <c r="C16" s="48">
        <v>13628</v>
      </c>
      <c r="D16" s="48" t="s">
        <v>53</v>
      </c>
      <c r="E16" s="48" t="s">
        <v>35</v>
      </c>
      <c r="F16" s="48">
        <v>156</v>
      </c>
      <c r="G16" s="48">
        <v>187</v>
      </c>
      <c r="H16" s="48">
        <v>151</v>
      </c>
      <c r="I16" s="48">
        <v>227</v>
      </c>
      <c r="J16" s="48">
        <v>136</v>
      </c>
      <c r="K16" s="48">
        <v>175</v>
      </c>
      <c r="L16" s="48">
        <v>210</v>
      </c>
      <c r="M16" s="48">
        <v>156</v>
      </c>
      <c r="N16" s="48">
        <v>140</v>
      </c>
      <c r="O16" s="48">
        <v>160</v>
      </c>
      <c r="P16" s="48">
        <v>179</v>
      </c>
      <c r="Q16" s="48">
        <v>196</v>
      </c>
      <c r="R16" s="48">
        <v>146</v>
      </c>
      <c r="S16" s="48">
        <v>223</v>
      </c>
      <c r="T16" s="48">
        <v>148</v>
      </c>
      <c r="U16" s="48">
        <v>184</v>
      </c>
      <c r="V16" s="48">
        <v>171</v>
      </c>
      <c r="W16" s="48">
        <v>209</v>
      </c>
      <c r="X16" s="48">
        <v>192</v>
      </c>
      <c r="Y16" s="48">
        <v>226</v>
      </c>
      <c r="Z16" s="48">
        <v>159</v>
      </c>
      <c r="AA16" s="48">
        <v>163</v>
      </c>
      <c r="AB16" s="48"/>
      <c r="AC16" s="48"/>
      <c r="AD16" s="48">
        <v>197</v>
      </c>
      <c r="AE16" s="48">
        <v>196</v>
      </c>
      <c r="AF16" s="48">
        <v>161</v>
      </c>
      <c r="AG16" s="48">
        <v>144</v>
      </c>
      <c r="AH16" s="48">
        <v>161</v>
      </c>
      <c r="AI16" s="48">
        <v>180</v>
      </c>
      <c r="AJ16" s="49">
        <f>SUM(F16:O16)</f>
        <v>1698</v>
      </c>
      <c r="AK16" s="49">
        <f>SUM(P16:Y16)</f>
        <v>1874</v>
      </c>
      <c r="AL16" s="49">
        <f>SUM(Z16:AI16)</f>
        <v>1361</v>
      </c>
      <c r="AM16" s="49">
        <f>SUM(AJ16:AL16)</f>
        <v>4933</v>
      </c>
      <c r="AN16" s="49">
        <f>COUNT(F16:AI16)</f>
        <v>28</v>
      </c>
      <c r="AO16" s="50">
        <f>(AM16/AN16)</f>
        <v>176.17857142857142</v>
      </c>
    </row>
    <row r="17" spans="1:41" ht="12.75">
      <c r="A17" s="48">
        <v>1</v>
      </c>
      <c r="B17" s="48">
        <v>1190</v>
      </c>
      <c r="C17" s="48">
        <v>24712</v>
      </c>
      <c r="D17" s="48" t="s">
        <v>50</v>
      </c>
      <c r="E17" s="48" t="s">
        <v>34</v>
      </c>
      <c r="F17" s="48">
        <v>172</v>
      </c>
      <c r="G17" s="48">
        <v>136</v>
      </c>
      <c r="H17" s="48">
        <v>167</v>
      </c>
      <c r="I17" s="48">
        <v>185</v>
      </c>
      <c r="J17" s="48"/>
      <c r="K17" s="48"/>
      <c r="L17" s="48"/>
      <c r="M17" s="48"/>
      <c r="N17" s="48"/>
      <c r="O17" s="48"/>
      <c r="P17" s="48">
        <v>186</v>
      </c>
      <c r="Q17" s="48">
        <v>175</v>
      </c>
      <c r="R17" s="48">
        <v>157</v>
      </c>
      <c r="S17" s="48">
        <v>150</v>
      </c>
      <c r="T17" s="48">
        <v>157</v>
      </c>
      <c r="U17" s="48">
        <v>155</v>
      </c>
      <c r="V17" s="48">
        <v>159</v>
      </c>
      <c r="W17" s="48">
        <v>193</v>
      </c>
      <c r="X17" s="48">
        <v>201</v>
      </c>
      <c r="Y17" s="48">
        <v>192</v>
      </c>
      <c r="Z17" s="48"/>
      <c r="AA17" s="48"/>
      <c r="AB17" s="48">
        <v>210</v>
      </c>
      <c r="AC17" s="48">
        <v>174</v>
      </c>
      <c r="AD17" s="48">
        <v>183</v>
      </c>
      <c r="AE17" s="48">
        <v>191</v>
      </c>
      <c r="AF17" s="48">
        <v>128</v>
      </c>
      <c r="AG17" s="48">
        <v>158</v>
      </c>
      <c r="AH17" s="48">
        <v>191</v>
      </c>
      <c r="AI17" s="48">
        <v>194</v>
      </c>
      <c r="AJ17" s="49">
        <f>SUM(F17:O17)</f>
        <v>660</v>
      </c>
      <c r="AK17" s="49">
        <f>SUM(P17:Y17)</f>
        <v>1725</v>
      </c>
      <c r="AL17" s="49">
        <f>SUM(Z17:AI17)</f>
        <v>1429</v>
      </c>
      <c r="AM17" s="49">
        <f>SUM(AJ17:AL17)</f>
        <v>3814</v>
      </c>
      <c r="AN17" s="49">
        <f>COUNT(F17:AI17)</f>
        <v>22</v>
      </c>
      <c r="AO17" s="50">
        <f>(AM17/AN17)</f>
        <v>173.36363636363637</v>
      </c>
    </row>
    <row r="18" spans="1:41" ht="12.75">
      <c r="A18" s="48">
        <v>14</v>
      </c>
      <c r="B18" s="48">
        <v>1439</v>
      </c>
      <c r="C18" s="48">
        <v>29216</v>
      </c>
      <c r="D18" s="48" t="s">
        <v>44</v>
      </c>
      <c r="E18" s="48" t="s">
        <v>33</v>
      </c>
      <c r="F18" s="48">
        <v>169</v>
      </c>
      <c r="G18" s="48">
        <v>157</v>
      </c>
      <c r="H18" s="48">
        <v>147</v>
      </c>
      <c r="I18" s="48">
        <v>178</v>
      </c>
      <c r="J18" s="48"/>
      <c r="K18" s="48"/>
      <c r="L18" s="48">
        <v>160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>
        <v>200</v>
      </c>
      <c r="AA18" s="48">
        <v>155</v>
      </c>
      <c r="AB18" s="48">
        <v>195</v>
      </c>
      <c r="AC18" s="48">
        <v>176</v>
      </c>
      <c r="AD18" s="48">
        <v>170</v>
      </c>
      <c r="AE18" s="48">
        <v>216</v>
      </c>
      <c r="AF18" s="48"/>
      <c r="AG18" s="48"/>
      <c r="AH18" s="48">
        <v>176</v>
      </c>
      <c r="AI18" s="48">
        <v>150</v>
      </c>
      <c r="AJ18" s="49">
        <f>SUM(F18:O18)</f>
        <v>811</v>
      </c>
      <c r="AK18" s="49">
        <f>SUM(P18:Y18)</f>
        <v>0</v>
      </c>
      <c r="AL18" s="49">
        <f>SUM(Z18:AI18)</f>
        <v>1438</v>
      </c>
      <c r="AM18" s="49">
        <f>SUM(AJ18:AL18)</f>
        <v>2249</v>
      </c>
      <c r="AN18" s="49">
        <f>COUNT(F18:AI18)</f>
        <v>13</v>
      </c>
      <c r="AO18" s="50">
        <f>(AM18/AN18)</f>
        <v>173</v>
      </c>
    </row>
    <row r="19" spans="1:41" ht="12.75">
      <c r="A19" s="48">
        <v>15</v>
      </c>
      <c r="B19" s="48">
        <v>772</v>
      </c>
      <c r="C19" s="48">
        <v>2760</v>
      </c>
      <c r="D19" s="48" t="s">
        <v>71</v>
      </c>
      <c r="E19" s="48" t="s">
        <v>34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>
        <v>173</v>
      </c>
      <c r="AA19" s="48">
        <v>196</v>
      </c>
      <c r="AB19" s="48">
        <v>151</v>
      </c>
      <c r="AC19" s="48">
        <v>151</v>
      </c>
      <c r="AD19" s="48"/>
      <c r="AE19" s="48"/>
      <c r="AF19" s="48">
        <v>137</v>
      </c>
      <c r="AG19" s="48">
        <v>180</v>
      </c>
      <c r="AH19" s="48">
        <v>158</v>
      </c>
      <c r="AI19" s="48">
        <v>238</v>
      </c>
      <c r="AJ19" s="49">
        <f>SUM(F19:O19)</f>
        <v>0</v>
      </c>
      <c r="AK19" s="49">
        <f>SUM(P19:Y19)</f>
        <v>0</v>
      </c>
      <c r="AL19" s="49">
        <f>SUM(Z19:AI19)</f>
        <v>1384</v>
      </c>
      <c r="AM19" s="49">
        <f>SUM(AJ19:AL19)</f>
        <v>1384</v>
      </c>
      <c r="AN19" s="49">
        <f>COUNT(F19:AI19)</f>
        <v>8</v>
      </c>
      <c r="AO19" s="50">
        <f>(AM19/AN19)</f>
        <v>173</v>
      </c>
    </row>
    <row r="20" spans="1:41" ht="12.75">
      <c r="A20" s="48">
        <v>16</v>
      </c>
      <c r="B20" s="48">
        <v>1470</v>
      </c>
      <c r="C20" s="48">
        <v>24729</v>
      </c>
      <c r="D20" s="48" t="s">
        <v>65</v>
      </c>
      <c r="E20" s="48" t="s">
        <v>33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>
        <v>200</v>
      </c>
      <c r="W20" s="48">
        <v>198</v>
      </c>
      <c r="X20" s="48">
        <v>168</v>
      </c>
      <c r="Y20" s="48">
        <v>167</v>
      </c>
      <c r="Z20" s="48">
        <v>160</v>
      </c>
      <c r="AA20" s="48">
        <v>159</v>
      </c>
      <c r="AB20" s="48">
        <v>165</v>
      </c>
      <c r="AC20" s="48">
        <v>167</v>
      </c>
      <c r="AD20" s="48">
        <v>147</v>
      </c>
      <c r="AE20" s="48"/>
      <c r="AF20" s="48">
        <v>183</v>
      </c>
      <c r="AG20" s="48">
        <v>182</v>
      </c>
      <c r="AH20" s="48"/>
      <c r="AI20" s="48"/>
      <c r="AJ20" s="49">
        <f>SUM(F20:O20)</f>
        <v>0</v>
      </c>
      <c r="AK20" s="49">
        <f>SUM(P20:Y20)</f>
        <v>733</v>
      </c>
      <c r="AL20" s="49">
        <f>SUM(Z20:AI20)</f>
        <v>1163</v>
      </c>
      <c r="AM20" s="49">
        <f>SUM(AJ20:AL20)</f>
        <v>1896</v>
      </c>
      <c r="AN20" s="49">
        <f>COUNT(F20:AI20)</f>
        <v>11</v>
      </c>
      <c r="AO20" s="50">
        <f>(AM20/AN20)</f>
        <v>172.36363636363637</v>
      </c>
    </row>
    <row r="21" spans="1:41" ht="12.75">
      <c r="A21" s="48">
        <v>17</v>
      </c>
      <c r="B21" s="48">
        <v>2135</v>
      </c>
      <c r="C21" s="48">
        <v>25948</v>
      </c>
      <c r="D21" s="48" t="s">
        <v>74</v>
      </c>
      <c r="E21" s="48" t="s">
        <v>33</v>
      </c>
      <c r="F21" s="48"/>
      <c r="G21" s="48"/>
      <c r="H21" s="48"/>
      <c r="I21" s="48"/>
      <c r="J21" s="48">
        <v>136</v>
      </c>
      <c r="K21" s="48">
        <v>209</v>
      </c>
      <c r="L21" s="48">
        <v>147</v>
      </c>
      <c r="M21" s="48">
        <v>176</v>
      </c>
      <c r="N21" s="48">
        <v>179</v>
      </c>
      <c r="O21" s="48">
        <v>160</v>
      </c>
      <c r="P21" s="48"/>
      <c r="Q21" s="48"/>
      <c r="R21" s="48"/>
      <c r="S21" s="48"/>
      <c r="T21" s="48"/>
      <c r="U21" s="48"/>
      <c r="V21" s="48">
        <v>171</v>
      </c>
      <c r="W21" s="48">
        <v>208</v>
      </c>
      <c r="X21" s="48">
        <v>156</v>
      </c>
      <c r="Y21" s="48">
        <v>187</v>
      </c>
      <c r="Z21" s="48"/>
      <c r="AA21" s="48"/>
      <c r="AB21" s="48"/>
      <c r="AC21" s="48"/>
      <c r="AD21" s="48">
        <v>165</v>
      </c>
      <c r="AE21" s="48">
        <v>168</v>
      </c>
      <c r="AF21" s="48">
        <v>163</v>
      </c>
      <c r="AG21" s="48">
        <v>166</v>
      </c>
      <c r="AH21" s="48">
        <v>154</v>
      </c>
      <c r="AI21" s="48">
        <v>212</v>
      </c>
      <c r="AJ21" s="49">
        <f>SUM(F21:O21)</f>
        <v>1007</v>
      </c>
      <c r="AK21" s="49">
        <f>SUM(P21:Y21)</f>
        <v>722</v>
      </c>
      <c r="AL21" s="49">
        <f>SUM(Z21:AI21)</f>
        <v>1028</v>
      </c>
      <c r="AM21" s="49">
        <f>SUM(AJ21:AL21)</f>
        <v>2757</v>
      </c>
      <c r="AN21" s="49">
        <f>COUNT(F21:AI21)</f>
        <v>16</v>
      </c>
      <c r="AO21" s="50">
        <f>(AM21/AN21)</f>
        <v>172.3125</v>
      </c>
    </row>
    <row r="22" spans="1:41" ht="12.75">
      <c r="A22" s="48">
        <v>18</v>
      </c>
      <c r="B22" s="48">
        <v>2180</v>
      </c>
      <c r="C22" s="48"/>
      <c r="D22" s="48" t="s">
        <v>68</v>
      </c>
      <c r="E22" s="48" t="s">
        <v>36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>
        <v>135</v>
      </c>
      <c r="Q22" s="48">
        <v>204</v>
      </c>
      <c r="R22" s="48">
        <v>189</v>
      </c>
      <c r="S22" s="48">
        <v>203</v>
      </c>
      <c r="T22" s="48">
        <v>180</v>
      </c>
      <c r="U22" s="48">
        <v>145</v>
      </c>
      <c r="V22" s="48">
        <v>188</v>
      </c>
      <c r="W22" s="48">
        <v>168</v>
      </c>
      <c r="X22" s="48">
        <v>170</v>
      </c>
      <c r="Y22" s="48">
        <v>224</v>
      </c>
      <c r="Z22" s="48"/>
      <c r="AA22" s="48"/>
      <c r="AB22" s="48">
        <v>129</v>
      </c>
      <c r="AC22" s="48">
        <v>178</v>
      </c>
      <c r="AD22" s="48">
        <v>185</v>
      </c>
      <c r="AE22" s="48">
        <v>169</v>
      </c>
      <c r="AF22" s="48">
        <v>192</v>
      </c>
      <c r="AG22" s="48">
        <v>151</v>
      </c>
      <c r="AH22" s="48">
        <v>142</v>
      </c>
      <c r="AI22" s="48">
        <v>147</v>
      </c>
      <c r="AJ22" s="49">
        <f>SUM(F22:O22)</f>
        <v>0</v>
      </c>
      <c r="AK22" s="49">
        <f>SUM(P22:Y22)</f>
        <v>1806</v>
      </c>
      <c r="AL22" s="49">
        <f>SUM(Z22:AI22)</f>
        <v>1293</v>
      </c>
      <c r="AM22" s="49">
        <f>SUM(AJ22:AL22)</f>
        <v>3099</v>
      </c>
      <c r="AN22" s="49">
        <f>COUNT(F22:AI22)</f>
        <v>18</v>
      </c>
      <c r="AO22" s="50">
        <f>(AM22/AN22)</f>
        <v>172.16666666666666</v>
      </c>
    </row>
    <row r="23" spans="1:41" ht="12.75">
      <c r="A23" s="48">
        <v>19</v>
      </c>
      <c r="B23" s="48">
        <v>1921</v>
      </c>
      <c r="C23" s="48">
        <v>28615</v>
      </c>
      <c r="D23" s="48" t="s">
        <v>52</v>
      </c>
      <c r="E23" s="48" t="s">
        <v>35</v>
      </c>
      <c r="F23" s="48">
        <v>169</v>
      </c>
      <c r="G23" s="48">
        <v>155</v>
      </c>
      <c r="H23" s="48">
        <v>153</v>
      </c>
      <c r="I23" s="48">
        <v>194</v>
      </c>
      <c r="J23" s="48"/>
      <c r="K23" s="48"/>
      <c r="L23" s="48">
        <v>166</v>
      </c>
      <c r="M23" s="48">
        <v>131</v>
      </c>
      <c r="N23" s="48">
        <v>199</v>
      </c>
      <c r="O23" s="48">
        <v>148</v>
      </c>
      <c r="P23" s="48">
        <v>193</v>
      </c>
      <c r="Q23" s="48">
        <v>127</v>
      </c>
      <c r="R23" s="48"/>
      <c r="S23" s="48"/>
      <c r="T23" s="48"/>
      <c r="U23" s="48"/>
      <c r="V23" s="48"/>
      <c r="W23" s="48"/>
      <c r="X23" s="48">
        <v>172</v>
      </c>
      <c r="Y23" s="48">
        <v>195</v>
      </c>
      <c r="Z23" s="48">
        <v>232</v>
      </c>
      <c r="AA23" s="48">
        <v>141</v>
      </c>
      <c r="AB23" s="48">
        <v>173</v>
      </c>
      <c r="AC23" s="48">
        <v>189</v>
      </c>
      <c r="AD23" s="48"/>
      <c r="AE23" s="48"/>
      <c r="AF23" s="48"/>
      <c r="AG23" s="48"/>
      <c r="AH23" s="48"/>
      <c r="AI23" s="48"/>
      <c r="AJ23" s="49">
        <f>SUM(F23:O23)</f>
        <v>1315</v>
      </c>
      <c r="AK23" s="49">
        <f>SUM(P23:Y23)</f>
        <v>687</v>
      </c>
      <c r="AL23" s="49">
        <f>SUM(Z23:AI23)</f>
        <v>735</v>
      </c>
      <c r="AM23" s="49">
        <f>SUM(AJ23:AL23)</f>
        <v>2737</v>
      </c>
      <c r="AN23" s="49">
        <f>COUNT(F23:AI23)</f>
        <v>16</v>
      </c>
      <c r="AO23" s="50">
        <f>(AM23/AN23)</f>
        <v>171.0625</v>
      </c>
    </row>
    <row r="24" spans="1:41" ht="12.75">
      <c r="A24" s="48">
        <v>20</v>
      </c>
      <c r="B24" s="48">
        <v>720</v>
      </c>
      <c r="C24" s="48">
        <v>30187</v>
      </c>
      <c r="D24" s="48" t="s">
        <v>58</v>
      </c>
      <c r="E24" s="48" t="s">
        <v>36</v>
      </c>
      <c r="F24" s="48">
        <v>157</v>
      </c>
      <c r="G24" s="48">
        <v>165</v>
      </c>
      <c r="H24" s="48">
        <v>191</v>
      </c>
      <c r="I24" s="48">
        <v>191</v>
      </c>
      <c r="J24" s="48">
        <v>156</v>
      </c>
      <c r="K24" s="48">
        <v>136</v>
      </c>
      <c r="L24" s="48"/>
      <c r="M24" s="48"/>
      <c r="N24" s="48">
        <v>110</v>
      </c>
      <c r="O24" s="48">
        <v>178</v>
      </c>
      <c r="P24" s="48">
        <v>149</v>
      </c>
      <c r="Q24" s="48">
        <v>195</v>
      </c>
      <c r="R24" s="48">
        <v>182</v>
      </c>
      <c r="S24" s="48">
        <v>158</v>
      </c>
      <c r="T24" s="48"/>
      <c r="U24" s="48"/>
      <c r="V24" s="48">
        <v>214</v>
      </c>
      <c r="W24" s="48">
        <v>193</v>
      </c>
      <c r="X24" s="48">
        <v>214</v>
      </c>
      <c r="Y24" s="48">
        <v>167</v>
      </c>
      <c r="Z24" s="48">
        <v>147</v>
      </c>
      <c r="AA24" s="48">
        <v>203</v>
      </c>
      <c r="AB24" s="48"/>
      <c r="AC24" s="48"/>
      <c r="AD24" s="48">
        <v>194</v>
      </c>
      <c r="AE24" s="48">
        <v>145</v>
      </c>
      <c r="AF24" s="48">
        <v>159</v>
      </c>
      <c r="AG24" s="48">
        <v>182</v>
      </c>
      <c r="AH24" s="48">
        <v>146</v>
      </c>
      <c r="AI24" s="48"/>
      <c r="AJ24" s="49">
        <f>SUM(F24:O24)</f>
        <v>1284</v>
      </c>
      <c r="AK24" s="49">
        <f>SUM(P24:Y24)</f>
        <v>1472</v>
      </c>
      <c r="AL24" s="49">
        <f>SUM(Z24:AI24)</f>
        <v>1176</v>
      </c>
      <c r="AM24" s="49">
        <f>SUM(AJ24:AL24)</f>
        <v>3932</v>
      </c>
      <c r="AN24" s="49">
        <f>COUNT(F24:AI24)</f>
        <v>23</v>
      </c>
      <c r="AO24" s="50">
        <f>(AM24/AN24)</f>
        <v>170.95652173913044</v>
      </c>
    </row>
    <row r="25" spans="1:41" ht="12.75">
      <c r="A25" s="48">
        <v>21</v>
      </c>
      <c r="B25" s="48">
        <v>2077</v>
      </c>
      <c r="C25" s="48">
        <v>15077</v>
      </c>
      <c r="D25" s="51" t="s">
        <v>69</v>
      </c>
      <c r="E25" s="51" t="s">
        <v>33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>
        <v>192</v>
      </c>
      <c r="AA25" s="51">
        <v>163</v>
      </c>
      <c r="AB25" s="51">
        <v>124</v>
      </c>
      <c r="AC25" s="51">
        <v>157</v>
      </c>
      <c r="AD25" s="51"/>
      <c r="AE25" s="51">
        <v>203</v>
      </c>
      <c r="AF25" s="51">
        <v>169</v>
      </c>
      <c r="AG25" s="51">
        <v>186</v>
      </c>
      <c r="AH25" s="51">
        <v>157</v>
      </c>
      <c r="AI25" s="51">
        <v>180</v>
      </c>
      <c r="AJ25" s="49">
        <f>SUM(F25:O25)</f>
        <v>0</v>
      </c>
      <c r="AK25" s="49">
        <f>SUM(P25:Y25)</f>
        <v>0</v>
      </c>
      <c r="AL25" s="49">
        <f>SUM(Z25:AI25)</f>
        <v>1531</v>
      </c>
      <c r="AM25" s="49">
        <f>SUM(AJ25:AL25)</f>
        <v>1531</v>
      </c>
      <c r="AN25" s="49">
        <f>COUNT(F25:AI25)</f>
        <v>9</v>
      </c>
      <c r="AO25" s="50">
        <f>(AM25/AN25)</f>
        <v>170.11111111111111</v>
      </c>
    </row>
    <row r="26" spans="1:41" ht="12.75">
      <c r="A26" s="48">
        <v>22</v>
      </c>
      <c r="B26" s="48">
        <v>73</v>
      </c>
      <c r="C26" s="48">
        <v>8293</v>
      </c>
      <c r="D26" s="48" t="s">
        <v>48</v>
      </c>
      <c r="E26" s="48" t="s">
        <v>34</v>
      </c>
      <c r="F26" s="48"/>
      <c r="G26" s="48"/>
      <c r="H26" s="48">
        <v>225</v>
      </c>
      <c r="I26" s="48">
        <v>158</v>
      </c>
      <c r="J26" s="48">
        <v>155</v>
      </c>
      <c r="K26" s="48">
        <v>180</v>
      </c>
      <c r="L26" s="48">
        <v>153</v>
      </c>
      <c r="M26" s="48">
        <v>172</v>
      </c>
      <c r="N26" s="48">
        <v>158</v>
      </c>
      <c r="O26" s="48">
        <v>154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9">
        <f>SUM(F26:O26)</f>
        <v>1355</v>
      </c>
      <c r="AK26" s="49">
        <f>SUM(P26:Y26)</f>
        <v>0</v>
      </c>
      <c r="AL26" s="49">
        <f>SUM(Z26:AI26)</f>
        <v>0</v>
      </c>
      <c r="AM26" s="49">
        <f>SUM(AJ26:AL26)</f>
        <v>1355</v>
      </c>
      <c r="AN26" s="49">
        <f>COUNT(F26:AI26)</f>
        <v>8</v>
      </c>
      <c r="AO26" s="50">
        <f>(AM26/AN26)</f>
        <v>169.375</v>
      </c>
    </row>
    <row r="27" spans="1:41" ht="12.75">
      <c r="A27" s="48">
        <v>23</v>
      </c>
      <c r="B27" s="48">
        <v>1476</v>
      </c>
      <c r="C27" s="48">
        <v>15502</v>
      </c>
      <c r="D27" s="48" t="s">
        <v>67</v>
      </c>
      <c r="E27" s="48" t="s">
        <v>35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>
        <v>145</v>
      </c>
      <c r="Q27" s="48">
        <v>145</v>
      </c>
      <c r="R27" s="48">
        <v>188</v>
      </c>
      <c r="S27" s="48">
        <v>175</v>
      </c>
      <c r="T27" s="48">
        <v>129</v>
      </c>
      <c r="U27" s="48">
        <v>182</v>
      </c>
      <c r="V27" s="48">
        <v>165</v>
      </c>
      <c r="W27" s="48">
        <v>140</v>
      </c>
      <c r="X27" s="48"/>
      <c r="Y27" s="48"/>
      <c r="Z27" s="48">
        <v>164</v>
      </c>
      <c r="AA27" s="48">
        <v>131</v>
      </c>
      <c r="AB27" s="48"/>
      <c r="AC27" s="48"/>
      <c r="AD27" s="48">
        <v>184</v>
      </c>
      <c r="AE27" s="48">
        <v>132</v>
      </c>
      <c r="AF27" s="48">
        <v>234</v>
      </c>
      <c r="AG27" s="48">
        <v>181</v>
      </c>
      <c r="AH27" s="48">
        <v>165</v>
      </c>
      <c r="AI27" s="48">
        <v>245</v>
      </c>
      <c r="AJ27" s="49">
        <f>SUM(F27:O27)</f>
        <v>0</v>
      </c>
      <c r="AK27" s="49">
        <f>SUM(P27:Y27)</f>
        <v>1269</v>
      </c>
      <c r="AL27" s="49">
        <f>SUM(Z27:AI27)</f>
        <v>1436</v>
      </c>
      <c r="AM27" s="49">
        <f>SUM(AJ27:AL27)</f>
        <v>2705</v>
      </c>
      <c r="AN27" s="49">
        <f>COUNT(F27:AI27)</f>
        <v>16</v>
      </c>
      <c r="AO27" s="50">
        <f>(AM27/AN27)</f>
        <v>169.0625</v>
      </c>
    </row>
    <row r="28" spans="1:41" ht="12.75">
      <c r="A28" s="48">
        <v>24</v>
      </c>
      <c r="B28" s="48">
        <v>1277</v>
      </c>
      <c r="C28" s="48">
        <v>18144</v>
      </c>
      <c r="D28" s="48" t="s">
        <v>61</v>
      </c>
      <c r="E28" s="48" t="s">
        <v>36</v>
      </c>
      <c r="F28" s="48">
        <v>135</v>
      </c>
      <c r="G28" s="48">
        <v>182</v>
      </c>
      <c r="H28" s="48">
        <v>144</v>
      </c>
      <c r="I28" s="48">
        <v>150</v>
      </c>
      <c r="J28" s="48">
        <v>180</v>
      </c>
      <c r="K28" s="48">
        <v>146</v>
      </c>
      <c r="L28" s="48">
        <v>156</v>
      </c>
      <c r="M28" s="48">
        <v>220</v>
      </c>
      <c r="N28" s="48">
        <v>139</v>
      </c>
      <c r="O28" s="48">
        <v>219</v>
      </c>
      <c r="P28" s="48">
        <v>162</v>
      </c>
      <c r="Q28" s="48">
        <v>124</v>
      </c>
      <c r="R28" s="48"/>
      <c r="S28" s="48"/>
      <c r="T28" s="48">
        <v>187</v>
      </c>
      <c r="U28" s="48">
        <v>203</v>
      </c>
      <c r="V28" s="48">
        <v>137</v>
      </c>
      <c r="W28" s="48">
        <v>132</v>
      </c>
      <c r="X28" s="48">
        <v>195</v>
      </c>
      <c r="Y28" s="48">
        <v>159</v>
      </c>
      <c r="Z28" s="48">
        <v>131</v>
      </c>
      <c r="AA28" s="48">
        <v>160</v>
      </c>
      <c r="AB28" s="48">
        <v>174</v>
      </c>
      <c r="AC28" s="48">
        <v>215</v>
      </c>
      <c r="AD28" s="48">
        <v>191</v>
      </c>
      <c r="AE28" s="48">
        <v>178</v>
      </c>
      <c r="AF28" s="48">
        <v>185</v>
      </c>
      <c r="AG28" s="48">
        <v>169</v>
      </c>
      <c r="AH28" s="48">
        <v>157</v>
      </c>
      <c r="AI28" s="48">
        <v>149</v>
      </c>
      <c r="AJ28" s="49">
        <f>SUM(F28:O28)</f>
        <v>1671</v>
      </c>
      <c r="AK28" s="49">
        <f>SUM(P28:Y28)</f>
        <v>1299</v>
      </c>
      <c r="AL28" s="49">
        <f>SUM(Z28:AI28)</f>
        <v>1709</v>
      </c>
      <c r="AM28" s="49">
        <f>SUM(AJ28:AL28)</f>
        <v>4679</v>
      </c>
      <c r="AN28" s="49">
        <f>COUNT(F28:AI28)</f>
        <v>28</v>
      </c>
      <c r="AO28" s="50">
        <f>(AM28/AN28)</f>
        <v>167.10714285714286</v>
      </c>
    </row>
    <row r="29" spans="1:41" ht="12.75">
      <c r="A29" s="48">
        <v>25</v>
      </c>
      <c r="B29" s="48">
        <v>1950</v>
      </c>
      <c r="C29" s="48">
        <v>24698</v>
      </c>
      <c r="D29" s="48" t="s">
        <v>59</v>
      </c>
      <c r="E29" s="48" t="s">
        <v>36</v>
      </c>
      <c r="F29" s="48"/>
      <c r="G29" s="48"/>
      <c r="H29" s="48">
        <v>176</v>
      </c>
      <c r="I29" s="48">
        <v>180</v>
      </c>
      <c r="J29" s="48">
        <v>187</v>
      </c>
      <c r="K29" s="48">
        <v>137</v>
      </c>
      <c r="L29" s="48">
        <v>169</v>
      </c>
      <c r="M29" s="48">
        <v>146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9">
        <f>SUM(F29:O29)</f>
        <v>995</v>
      </c>
      <c r="AK29" s="49">
        <f>SUM(P29:Y29)</f>
        <v>0</v>
      </c>
      <c r="AL29" s="49">
        <f>SUM(Z29:AI29)</f>
        <v>0</v>
      </c>
      <c r="AM29" s="49">
        <f>SUM(AJ29:AL29)</f>
        <v>995</v>
      </c>
      <c r="AN29" s="49">
        <f>COUNT(F29:AI29)</f>
        <v>6</v>
      </c>
      <c r="AO29" s="50">
        <f>(AM29/AN29)</f>
        <v>165.83333333333334</v>
      </c>
    </row>
    <row r="30" spans="1:41" ht="12.75">
      <c r="A30" s="48">
        <v>26</v>
      </c>
      <c r="B30" s="48">
        <v>1841</v>
      </c>
      <c r="C30" s="48">
        <v>8271</v>
      </c>
      <c r="D30" s="48" t="s">
        <v>38</v>
      </c>
      <c r="E30" s="48" t="s">
        <v>32</v>
      </c>
      <c r="F30" s="48">
        <v>131</v>
      </c>
      <c r="G30" s="48">
        <v>137</v>
      </c>
      <c r="H30" s="48">
        <v>111</v>
      </c>
      <c r="I30" s="48">
        <v>155</v>
      </c>
      <c r="J30" s="48">
        <v>153</v>
      </c>
      <c r="K30" s="48">
        <v>182</v>
      </c>
      <c r="L30" s="48">
        <v>230</v>
      </c>
      <c r="M30" s="48">
        <v>157</v>
      </c>
      <c r="N30" s="48">
        <v>169</v>
      </c>
      <c r="O30" s="48">
        <v>188</v>
      </c>
      <c r="P30" s="48">
        <v>136</v>
      </c>
      <c r="Q30" s="48">
        <v>179</v>
      </c>
      <c r="R30" s="48">
        <v>147</v>
      </c>
      <c r="S30" s="48">
        <v>156</v>
      </c>
      <c r="T30" s="48"/>
      <c r="U30" s="48"/>
      <c r="V30" s="48">
        <v>258</v>
      </c>
      <c r="W30" s="48">
        <v>191</v>
      </c>
      <c r="X30" s="48">
        <v>170</v>
      </c>
      <c r="Y30" s="48">
        <v>160</v>
      </c>
      <c r="Z30" s="48">
        <v>151</v>
      </c>
      <c r="AA30" s="48">
        <v>195</v>
      </c>
      <c r="AB30" s="48">
        <v>99</v>
      </c>
      <c r="AC30" s="48">
        <v>163</v>
      </c>
      <c r="AD30" s="48"/>
      <c r="AE30" s="48"/>
      <c r="AF30" s="48">
        <v>163</v>
      </c>
      <c r="AG30" s="48">
        <v>124</v>
      </c>
      <c r="AH30" s="48">
        <v>169</v>
      </c>
      <c r="AI30" s="48">
        <v>210</v>
      </c>
      <c r="AJ30" s="49">
        <f>SUM(F30:O30)</f>
        <v>1613</v>
      </c>
      <c r="AK30" s="49">
        <f>SUM(P30:Y30)</f>
        <v>1397</v>
      </c>
      <c r="AL30" s="49">
        <f>SUM(Z30:AI30)</f>
        <v>1274</v>
      </c>
      <c r="AM30" s="49">
        <f>SUM(AJ30:AL30)</f>
        <v>4284</v>
      </c>
      <c r="AN30" s="49">
        <f>COUNT(F30:AI30)</f>
        <v>26</v>
      </c>
      <c r="AO30" s="50">
        <f>(AM30/AN30)</f>
        <v>164.76923076923077</v>
      </c>
    </row>
    <row r="31" spans="1:41" ht="12.75">
      <c r="A31" s="48">
        <v>27</v>
      </c>
      <c r="B31" s="48">
        <v>1120</v>
      </c>
      <c r="C31" s="48">
        <v>15872</v>
      </c>
      <c r="D31" s="48" t="s">
        <v>57</v>
      </c>
      <c r="E31" s="48" t="s">
        <v>36</v>
      </c>
      <c r="F31" s="48"/>
      <c r="G31" s="48"/>
      <c r="H31" s="48">
        <v>184</v>
      </c>
      <c r="I31" s="48">
        <v>115</v>
      </c>
      <c r="J31" s="48">
        <v>203</v>
      </c>
      <c r="K31" s="48"/>
      <c r="L31" s="48">
        <v>155</v>
      </c>
      <c r="M31" s="48">
        <v>203</v>
      </c>
      <c r="N31" s="48">
        <v>127</v>
      </c>
      <c r="O31" s="48">
        <v>146</v>
      </c>
      <c r="P31" s="48"/>
      <c r="Q31" s="48"/>
      <c r="R31" s="48">
        <v>175</v>
      </c>
      <c r="S31" s="48">
        <v>174</v>
      </c>
      <c r="T31" s="48">
        <v>175</v>
      </c>
      <c r="U31" s="48">
        <v>145</v>
      </c>
      <c r="V31" s="48"/>
      <c r="W31" s="48"/>
      <c r="X31" s="48">
        <v>184</v>
      </c>
      <c r="Y31" s="48">
        <v>139</v>
      </c>
      <c r="Z31" s="48"/>
      <c r="AA31" s="48"/>
      <c r="AB31" s="48"/>
      <c r="AC31" s="48"/>
      <c r="AD31" s="48"/>
      <c r="AE31" s="48"/>
      <c r="AF31" s="48">
        <v>175</v>
      </c>
      <c r="AG31" s="48">
        <v>190</v>
      </c>
      <c r="AH31" s="48">
        <v>189</v>
      </c>
      <c r="AI31" s="48">
        <v>121</v>
      </c>
      <c r="AJ31" s="49">
        <f>SUM(F31:O31)</f>
        <v>1133</v>
      </c>
      <c r="AK31" s="49">
        <f>SUM(P31:Y31)</f>
        <v>992</v>
      </c>
      <c r="AL31" s="49">
        <f>SUM(Z31:AI31)</f>
        <v>675</v>
      </c>
      <c r="AM31" s="49">
        <f>SUM(AJ31:AL31)</f>
        <v>2800</v>
      </c>
      <c r="AN31" s="49">
        <f>COUNT(F31:AI31)</f>
        <v>17</v>
      </c>
      <c r="AO31" s="50">
        <f>(AM31/AN31)</f>
        <v>164.7058823529412</v>
      </c>
    </row>
    <row r="32" spans="1:41" ht="12.75">
      <c r="A32" s="48">
        <v>28</v>
      </c>
      <c r="B32" s="48">
        <v>2158</v>
      </c>
      <c r="C32" s="48"/>
      <c r="D32" s="48" t="s">
        <v>72</v>
      </c>
      <c r="E32" s="48" t="s">
        <v>35</v>
      </c>
      <c r="F32" s="48">
        <v>122</v>
      </c>
      <c r="G32" s="48">
        <v>122</v>
      </c>
      <c r="H32" s="48"/>
      <c r="I32" s="48"/>
      <c r="J32" s="48">
        <v>174</v>
      </c>
      <c r="K32" s="48">
        <v>183</v>
      </c>
      <c r="L32" s="48"/>
      <c r="M32" s="48"/>
      <c r="N32" s="48">
        <v>201</v>
      </c>
      <c r="O32" s="48">
        <v>212</v>
      </c>
      <c r="P32" s="48">
        <v>113</v>
      </c>
      <c r="Q32" s="48">
        <v>173</v>
      </c>
      <c r="R32" s="48">
        <v>175</v>
      </c>
      <c r="S32" s="48">
        <v>189</v>
      </c>
      <c r="T32" s="48">
        <v>170</v>
      </c>
      <c r="U32" s="48">
        <v>212</v>
      </c>
      <c r="V32" s="48">
        <v>160</v>
      </c>
      <c r="W32" s="48">
        <v>126</v>
      </c>
      <c r="X32" s="48">
        <v>193</v>
      </c>
      <c r="Y32" s="48">
        <v>130</v>
      </c>
      <c r="Z32" s="48">
        <v>142</v>
      </c>
      <c r="AA32" s="48">
        <v>141</v>
      </c>
      <c r="AB32" s="48">
        <v>175</v>
      </c>
      <c r="AC32" s="48">
        <v>165</v>
      </c>
      <c r="AD32" s="48">
        <v>196</v>
      </c>
      <c r="AE32" s="48">
        <v>144</v>
      </c>
      <c r="AF32" s="48"/>
      <c r="AG32" s="48"/>
      <c r="AH32" s="48"/>
      <c r="AI32" s="48"/>
      <c r="AJ32" s="49">
        <f>SUM(F32:O32)</f>
        <v>1014</v>
      </c>
      <c r="AK32" s="49">
        <f>SUM(P32:Y32)</f>
        <v>1641</v>
      </c>
      <c r="AL32" s="49">
        <f>SUM(Z32:AI32)</f>
        <v>963</v>
      </c>
      <c r="AM32" s="49">
        <f>SUM(AJ32:AL32)</f>
        <v>3618</v>
      </c>
      <c r="AN32" s="49">
        <f>COUNT(F32:AI32)</f>
        <v>22</v>
      </c>
      <c r="AO32" s="50">
        <f>(AM32/AN32)</f>
        <v>164.45454545454547</v>
      </c>
    </row>
    <row r="33" spans="1:41" ht="12.75">
      <c r="A33" s="48">
        <v>29</v>
      </c>
      <c r="B33" s="48">
        <v>1917</v>
      </c>
      <c r="C33" s="48">
        <v>13626</v>
      </c>
      <c r="D33" s="48" t="s">
        <v>55</v>
      </c>
      <c r="E33" s="48" t="s">
        <v>35</v>
      </c>
      <c r="F33" s="48"/>
      <c r="G33" s="48"/>
      <c r="H33" s="48">
        <v>210</v>
      </c>
      <c r="I33" s="48">
        <v>152</v>
      </c>
      <c r="J33" s="48">
        <v>170</v>
      </c>
      <c r="K33" s="48">
        <v>149</v>
      </c>
      <c r="L33" s="48">
        <v>156</v>
      </c>
      <c r="M33" s="48">
        <v>158</v>
      </c>
      <c r="N33" s="48">
        <v>110</v>
      </c>
      <c r="O33" s="48">
        <v>157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>
        <v>239</v>
      </c>
      <c r="AC33" s="48">
        <v>131</v>
      </c>
      <c r="AD33" s="48"/>
      <c r="AE33" s="48"/>
      <c r="AF33" s="48">
        <v>143</v>
      </c>
      <c r="AG33" s="48">
        <v>196</v>
      </c>
      <c r="AH33" s="48">
        <v>160</v>
      </c>
      <c r="AI33" s="48">
        <v>170</v>
      </c>
      <c r="AJ33" s="49">
        <f>SUM(F33:O33)</f>
        <v>1262</v>
      </c>
      <c r="AK33" s="49">
        <f>SUM(P33:Y33)</f>
        <v>0</v>
      </c>
      <c r="AL33" s="49">
        <f>SUM(Z33:AI33)</f>
        <v>1039</v>
      </c>
      <c r="AM33" s="49">
        <f>SUM(AJ33:AL33)</f>
        <v>2301</v>
      </c>
      <c r="AN33" s="49">
        <f>COUNT(F33:AI33)</f>
        <v>14</v>
      </c>
      <c r="AO33" s="50">
        <f>(AM33/AN33)</f>
        <v>164.35714285714286</v>
      </c>
    </row>
    <row r="34" spans="1:41" ht="12.75">
      <c r="A34" s="48">
        <v>30</v>
      </c>
      <c r="B34" s="48">
        <v>2138</v>
      </c>
      <c r="C34" s="48">
        <v>28828</v>
      </c>
      <c r="D34" s="48" t="s">
        <v>70</v>
      </c>
      <c r="E34" s="48" t="s">
        <v>33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>
        <v>141</v>
      </c>
      <c r="AA34" s="48">
        <v>181</v>
      </c>
      <c r="AB34" s="48">
        <v>145</v>
      </c>
      <c r="AC34" s="48">
        <v>178</v>
      </c>
      <c r="AD34" s="48">
        <v>125</v>
      </c>
      <c r="AE34" s="48"/>
      <c r="AF34" s="48">
        <v>201</v>
      </c>
      <c r="AG34" s="48">
        <v>163</v>
      </c>
      <c r="AH34" s="48"/>
      <c r="AI34" s="48"/>
      <c r="AJ34" s="49">
        <f>SUM(F34:O34)</f>
        <v>0</v>
      </c>
      <c r="AK34" s="49">
        <f>SUM(P34:Y34)</f>
        <v>0</v>
      </c>
      <c r="AL34" s="49">
        <f>SUM(Z34:AI34)</f>
        <v>1134</v>
      </c>
      <c r="AM34" s="49">
        <f>SUM(AJ34:AL34)</f>
        <v>1134</v>
      </c>
      <c r="AN34" s="49">
        <f>COUNT(F34:AI34)</f>
        <v>7</v>
      </c>
      <c r="AO34" s="50">
        <f>(AM34/AN34)</f>
        <v>162</v>
      </c>
    </row>
    <row r="35" spans="1:41" ht="12.75">
      <c r="A35" s="48">
        <v>31</v>
      </c>
      <c r="B35" s="48">
        <v>1317</v>
      </c>
      <c r="C35" s="48">
        <v>21257</v>
      </c>
      <c r="D35" s="51" t="s">
        <v>39</v>
      </c>
      <c r="E35" s="51" t="s">
        <v>32</v>
      </c>
      <c r="F35" s="51">
        <v>177</v>
      </c>
      <c r="G35" s="51">
        <v>204</v>
      </c>
      <c r="H35" s="51">
        <v>127</v>
      </c>
      <c r="I35" s="51">
        <v>155</v>
      </c>
      <c r="J35" s="51">
        <v>176</v>
      </c>
      <c r="K35" s="51">
        <v>164</v>
      </c>
      <c r="L35" s="51">
        <v>139</v>
      </c>
      <c r="M35" s="51">
        <v>177</v>
      </c>
      <c r="N35" s="51">
        <v>166</v>
      </c>
      <c r="O35" s="51">
        <v>134</v>
      </c>
      <c r="P35" s="51"/>
      <c r="Q35" s="51"/>
      <c r="R35" s="51">
        <v>105</v>
      </c>
      <c r="S35" s="51">
        <v>165</v>
      </c>
      <c r="T35" s="51"/>
      <c r="U35" s="51"/>
      <c r="V35" s="51">
        <v>197</v>
      </c>
      <c r="W35" s="51">
        <v>146</v>
      </c>
      <c r="X35" s="51">
        <v>170</v>
      </c>
      <c r="Y35" s="51">
        <v>155</v>
      </c>
      <c r="Z35" s="51"/>
      <c r="AA35" s="51"/>
      <c r="AB35" s="51">
        <v>148</v>
      </c>
      <c r="AC35" s="51">
        <v>180</v>
      </c>
      <c r="AD35" s="51">
        <v>150</v>
      </c>
      <c r="AE35" s="51">
        <v>135</v>
      </c>
      <c r="AF35" s="51">
        <v>175</v>
      </c>
      <c r="AG35" s="51">
        <v>181</v>
      </c>
      <c r="AH35" s="51">
        <v>167</v>
      </c>
      <c r="AI35" s="51">
        <v>173</v>
      </c>
      <c r="AJ35" s="49">
        <f>SUM(F35:O35)</f>
        <v>1619</v>
      </c>
      <c r="AK35" s="49">
        <f>SUM(P35:Y35)</f>
        <v>938</v>
      </c>
      <c r="AL35" s="49">
        <f>SUM(Z35:AI35)</f>
        <v>1309</v>
      </c>
      <c r="AM35" s="49">
        <f>SUM(AJ35:AL35)</f>
        <v>3866</v>
      </c>
      <c r="AN35" s="49">
        <f>COUNT(F35:AI35)</f>
        <v>24</v>
      </c>
      <c r="AO35" s="50">
        <f>(AM35/AN35)</f>
        <v>161.08333333333334</v>
      </c>
    </row>
    <row r="36" spans="1:41" ht="12.75">
      <c r="A36" s="48">
        <v>32</v>
      </c>
      <c r="B36" s="48">
        <v>475</v>
      </c>
      <c r="C36" s="48">
        <v>2900</v>
      </c>
      <c r="D36" s="48" t="s">
        <v>51</v>
      </c>
      <c r="E36" s="48" t="s">
        <v>34</v>
      </c>
      <c r="F36" s="48">
        <v>153</v>
      </c>
      <c r="G36" s="48">
        <v>127</v>
      </c>
      <c r="H36" s="48"/>
      <c r="I36" s="48"/>
      <c r="J36" s="48">
        <v>147</v>
      </c>
      <c r="K36" s="48">
        <v>188</v>
      </c>
      <c r="L36" s="48">
        <v>174</v>
      </c>
      <c r="M36" s="48">
        <v>181</v>
      </c>
      <c r="N36" s="48">
        <v>177</v>
      </c>
      <c r="O36" s="48">
        <v>172</v>
      </c>
      <c r="P36" s="48"/>
      <c r="Q36" s="48"/>
      <c r="R36" s="48"/>
      <c r="S36" s="48"/>
      <c r="T36" s="48">
        <v>124</v>
      </c>
      <c r="U36" s="48">
        <v>165</v>
      </c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9">
        <f>SUM(F36:O36)</f>
        <v>1319</v>
      </c>
      <c r="AK36" s="49">
        <f>SUM(P36:Y36)</f>
        <v>289</v>
      </c>
      <c r="AL36" s="49">
        <f>SUM(Z36:AI36)</f>
        <v>0</v>
      </c>
      <c r="AM36" s="49">
        <f>SUM(AJ36:AL36)</f>
        <v>1608</v>
      </c>
      <c r="AN36" s="49">
        <f>COUNT(F36:AI36)</f>
        <v>10</v>
      </c>
      <c r="AO36" s="50">
        <f>(AM36/AN36)</f>
        <v>160.8</v>
      </c>
    </row>
    <row r="37" spans="1:41" ht="12.75">
      <c r="A37" s="48">
        <v>33</v>
      </c>
      <c r="B37" s="48">
        <v>1009</v>
      </c>
      <c r="C37" s="48">
        <v>18127</v>
      </c>
      <c r="D37" s="48" t="s">
        <v>56</v>
      </c>
      <c r="E37" s="48" t="s">
        <v>36</v>
      </c>
      <c r="F37" s="48">
        <v>153</v>
      </c>
      <c r="G37" s="48">
        <v>222</v>
      </c>
      <c r="H37" s="48"/>
      <c r="I37" s="48"/>
      <c r="J37" s="48"/>
      <c r="K37" s="48">
        <v>161</v>
      </c>
      <c r="L37" s="48"/>
      <c r="M37" s="48"/>
      <c r="N37" s="48"/>
      <c r="O37" s="48"/>
      <c r="P37" s="48">
        <v>191</v>
      </c>
      <c r="Q37" s="48">
        <v>133</v>
      </c>
      <c r="R37" s="48">
        <v>149</v>
      </c>
      <c r="S37" s="48">
        <v>179</v>
      </c>
      <c r="T37" s="48">
        <v>148</v>
      </c>
      <c r="U37" s="48">
        <v>149</v>
      </c>
      <c r="V37" s="48">
        <v>133</v>
      </c>
      <c r="W37" s="48">
        <v>138</v>
      </c>
      <c r="X37" s="48"/>
      <c r="Y37" s="48"/>
      <c r="Z37" s="48">
        <v>145</v>
      </c>
      <c r="AA37" s="48">
        <v>160</v>
      </c>
      <c r="AB37" s="48">
        <v>180</v>
      </c>
      <c r="AC37" s="48">
        <v>104</v>
      </c>
      <c r="AD37" s="48"/>
      <c r="AE37" s="48"/>
      <c r="AF37" s="48"/>
      <c r="AG37" s="48"/>
      <c r="AH37" s="48"/>
      <c r="AI37" s="48"/>
      <c r="AJ37" s="49">
        <f>SUM(F37:O37)</f>
        <v>536</v>
      </c>
      <c r="AK37" s="49">
        <f>SUM(P37:Y37)</f>
        <v>1220</v>
      </c>
      <c r="AL37" s="49">
        <f>SUM(Z37:AI37)</f>
        <v>589</v>
      </c>
      <c r="AM37" s="49">
        <f>SUM(AJ37:AL37)</f>
        <v>2345</v>
      </c>
      <c r="AN37" s="49">
        <f>COUNT(F37:AI37)</f>
        <v>15</v>
      </c>
      <c r="AO37" s="50">
        <f>(AM37/AN37)</f>
        <v>156.33333333333334</v>
      </c>
    </row>
    <row r="38" spans="1:41" ht="12.75">
      <c r="A38" s="48">
        <v>34</v>
      </c>
      <c r="B38" s="48">
        <v>1684</v>
      </c>
      <c r="C38" s="48">
        <v>4698</v>
      </c>
      <c r="D38" s="48" t="s">
        <v>54</v>
      </c>
      <c r="E38" s="48" t="s">
        <v>35</v>
      </c>
      <c r="F38" s="48">
        <v>158</v>
      </c>
      <c r="G38" s="48">
        <v>144</v>
      </c>
      <c r="H38" s="48">
        <v>144</v>
      </c>
      <c r="I38" s="48">
        <v>170</v>
      </c>
      <c r="J38" s="48">
        <v>120</v>
      </c>
      <c r="K38" s="48">
        <v>136</v>
      </c>
      <c r="L38" s="48">
        <v>130</v>
      </c>
      <c r="M38" s="48">
        <v>171</v>
      </c>
      <c r="N38" s="48"/>
      <c r="O38" s="48"/>
      <c r="P38" s="48"/>
      <c r="Q38" s="48"/>
      <c r="R38" s="48">
        <v>137</v>
      </c>
      <c r="S38" s="48">
        <v>177</v>
      </c>
      <c r="T38" s="48">
        <v>145</v>
      </c>
      <c r="U38" s="48">
        <v>121</v>
      </c>
      <c r="V38" s="48">
        <v>169</v>
      </c>
      <c r="W38" s="48">
        <v>147</v>
      </c>
      <c r="X38" s="48">
        <v>158</v>
      </c>
      <c r="Y38" s="48">
        <v>187</v>
      </c>
      <c r="Z38" s="48"/>
      <c r="AA38" s="48"/>
      <c r="AB38" s="48">
        <v>169</v>
      </c>
      <c r="AC38" s="48">
        <v>131</v>
      </c>
      <c r="AD38" s="48">
        <v>157</v>
      </c>
      <c r="AE38" s="48">
        <v>176</v>
      </c>
      <c r="AF38" s="48">
        <v>175</v>
      </c>
      <c r="AG38" s="48">
        <v>105</v>
      </c>
      <c r="AH38" s="48">
        <v>128</v>
      </c>
      <c r="AI38" s="48">
        <v>156</v>
      </c>
      <c r="AJ38" s="49">
        <f>SUM(F38:O38)</f>
        <v>1173</v>
      </c>
      <c r="AK38" s="49">
        <f>SUM(P38:Y38)</f>
        <v>1241</v>
      </c>
      <c r="AL38" s="49">
        <f>SUM(Z38:AI38)</f>
        <v>1197</v>
      </c>
      <c r="AM38" s="49">
        <f>SUM(AJ38:AL38)</f>
        <v>3611</v>
      </c>
      <c r="AN38" s="49">
        <f>COUNT(F38:AI38)</f>
        <v>24</v>
      </c>
      <c r="AO38" s="50">
        <f>(AM38/AN38)</f>
        <v>150.45833333333334</v>
      </c>
    </row>
    <row r="39" spans="1:41" ht="12.75">
      <c r="A39" s="48">
        <v>35</v>
      </c>
      <c r="B39" s="48">
        <v>1278</v>
      </c>
      <c r="C39" s="48">
        <v>18147</v>
      </c>
      <c r="D39" s="48" t="s">
        <v>60</v>
      </c>
      <c r="E39" s="48" t="s">
        <v>36</v>
      </c>
      <c r="F39" s="48">
        <v>123</v>
      </c>
      <c r="G39" s="48">
        <v>167</v>
      </c>
      <c r="H39" s="48"/>
      <c r="I39" s="48"/>
      <c r="J39" s="48"/>
      <c r="K39" s="48"/>
      <c r="L39" s="48">
        <v>142</v>
      </c>
      <c r="M39" s="48">
        <v>152</v>
      </c>
      <c r="N39" s="48">
        <v>131</v>
      </c>
      <c r="O39" s="48">
        <v>146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9">
        <f>SUM(F39:O39)</f>
        <v>861</v>
      </c>
      <c r="AK39" s="49">
        <f>SUM(P39:Y39)</f>
        <v>0</v>
      </c>
      <c r="AL39" s="49">
        <f>SUM(Z39:AI39)</f>
        <v>0</v>
      </c>
      <c r="AM39" s="49">
        <f>SUM(AJ39:AL39)</f>
        <v>861</v>
      </c>
      <c r="AN39" s="49">
        <f>COUNT(F39:AI39)</f>
        <v>6</v>
      </c>
      <c r="AO39" s="50">
        <f>(AM39/AN39)</f>
        <v>143.5</v>
      </c>
    </row>
    <row r="40" spans="1:41" ht="12.75">
      <c r="A40" s="48">
        <v>36</v>
      </c>
      <c r="B40" s="48">
        <v>1450</v>
      </c>
      <c r="C40" s="48">
        <v>29285</v>
      </c>
      <c r="D40" s="48" t="s">
        <v>73</v>
      </c>
      <c r="E40" s="48" t="s">
        <v>36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>
        <v>98</v>
      </c>
      <c r="AA40" s="48">
        <v>155</v>
      </c>
      <c r="AB40" s="48">
        <v>136</v>
      </c>
      <c r="AC40" s="48">
        <v>121</v>
      </c>
      <c r="AD40" s="48">
        <v>137</v>
      </c>
      <c r="AE40" s="48">
        <v>144</v>
      </c>
      <c r="AF40" s="48"/>
      <c r="AG40" s="48"/>
      <c r="AH40" s="48"/>
      <c r="AI40" s="48">
        <v>145</v>
      </c>
      <c r="AJ40" s="49">
        <f>SUM(F40:O40)</f>
        <v>0</v>
      </c>
      <c r="AK40" s="49">
        <f>SUM(P40:Y40)</f>
        <v>0</v>
      </c>
      <c r="AL40" s="49">
        <f>SUM(Z40:AI40)</f>
        <v>936</v>
      </c>
      <c r="AM40" s="49">
        <f>SUM(AJ40:AL40)</f>
        <v>936</v>
      </c>
      <c r="AN40" s="49">
        <f>COUNT(F40:AI40)</f>
        <v>7</v>
      </c>
      <c r="AO40" s="50">
        <f>(AM40/AN40)</f>
        <v>133.71428571428572</v>
      </c>
    </row>
    <row r="41" spans="1:41" ht="12.75">
      <c r="A41" s="48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9">
        <f>SUM(F41:O41)</f>
        <v>0</v>
      </c>
      <c r="AK41" s="49">
        <f>SUM(P41:Y41)</f>
        <v>0</v>
      </c>
      <c r="AL41" s="49">
        <f>SUM(Z41:AI41)</f>
        <v>0</v>
      </c>
      <c r="AM41" s="49">
        <f>SUM(AJ41:AL41)</f>
        <v>0</v>
      </c>
      <c r="AN41" s="49">
        <f>COUNT(F41:AI41)</f>
        <v>0</v>
      </c>
      <c r="AO41" s="50" t="e">
        <f>(AM41/AN41)</f>
        <v>#DIV/0!</v>
      </c>
    </row>
    <row r="42" spans="1:41" ht="12.75">
      <c r="A42" s="48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9">
        <f>SUM(F42:O42)</f>
        <v>0</v>
      </c>
      <c r="AK42" s="49">
        <f>SUM(P42:Y42)</f>
        <v>0</v>
      </c>
      <c r="AL42" s="49">
        <f>SUM(Z42:AI42)</f>
        <v>0</v>
      </c>
      <c r="AM42" s="49">
        <f>SUM(AJ42:AL42)</f>
        <v>0</v>
      </c>
      <c r="AN42" s="49">
        <f>COUNT(F42:AI42)</f>
        <v>0</v>
      </c>
      <c r="AO42" s="50" t="e">
        <f>(AM42/AN42)</f>
        <v>#DIV/0!</v>
      </c>
    </row>
    <row r="43" spans="1:41" ht="12.75">
      <c r="A43" s="48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9">
        <f>SUM(F43:O43)</f>
        <v>0</v>
      </c>
      <c r="AK43" s="49">
        <f>SUM(P43:Y43)</f>
        <v>0</v>
      </c>
      <c r="AL43" s="49">
        <f>SUM(Z43:AI43)</f>
        <v>0</v>
      </c>
      <c r="AM43" s="49">
        <f>SUM(AJ43:AL43)</f>
        <v>0</v>
      </c>
      <c r="AN43" s="49">
        <f>COUNT(F43:AI43)</f>
        <v>0</v>
      </c>
      <c r="AO43" s="50" t="e">
        <f>(AM43/AN43)</f>
        <v>#DIV/0!</v>
      </c>
    </row>
    <row r="44" spans="36:41" ht="12.75">
      <c r="AJ44" s="2"/>
      <c r="AK44" s="2"/>
      <c r="AL44" s="2"/>
      <c r="AM44" s="2"/>
      <c r="AN44" s="2"/>
      <c r="AO44" s="3"/>
    </row>
    <row r="45" spans="36:41" ht="12.75">
      <c r="AJ45" s="2"/>
      <c r="AK45" s="2"/>
      <c r="AL45" s="2"/>
      <c r="AM45" s="2"/>
      <c r="AN45" s="2"/>
      <c r="AO45" s="3"/>
    </row>
    <row r="46" spans="36:41" ht="12.75">
      <c r="AJ46" s="2"/>
      <c r="AK46" s="2"/>
      <c r="AL46" s="2"/>
      <c r="AM46" s="2"/>
      <c r="AN46" s="2"/>
      <c r="AO46" s="3"/>
    </row>
    <row r="47" spans="36:41" ht="12.75">
      <c r="AJ47" s="2"/>
      <c r="AK47" s="2"/>
      <c r="AL47" s="2"/>
      <c r="AM47" s="2"/>
      <c r="AN47" s="2"/>
      <c r="AO47" s="3"/>
    </row>
    <row r="48" spans="36:41" ht="12.75">
      <c r="AJ48" s="2"/>
      <c r="AK48" s="2"/>
      <c r="AL48" s="2"/>
      <c r="AM48" s="2"/>
      <c r="AN48" s="2"/>
      <c r="AO48" s="3"/>
    </row>
    <row r="49" spans="36:41" ht="12.75">
      <c r="AJ49" s="2"/>
      <c r="AK49" s="2"/>
      <c r="AL49" s="2"/>
      <c r="AM49" s="2"/>
      <c r="AN49" s="2"/>
      <c r="AO49" s="3"/>
    </row>
    <row r="50" spans="36:41" ht="12.75">
      <c r="AJ50" s="2"/>
      <c r="AK50" s="2"/>
      <c r="AL50" s="2"/>
      <c r="AM50" s="2"/>
      <c r="AN50" s="2"/>
      <c r="AO50" s="3"/>
    </row>
    <row r="51" spans="36:41" ht="12.75">
      <c r="AJ51" s="2"/>
      <c r="AK51" s="2"/>
      <c r="AL51" s="2"/>
      <c r="AM51" s="2"/>
      <c r="AN51" s="2"/>
      <c r="AO51" s="3"/>
    </row>
    <row r="52" spans="36:41" ht="12.75">
      <c r="AJ52" s="2"/>
      <c r="AK52" s="2"/>
      <c r="AL52" s="2"/>
      <c r="AM52" s="2"/>
      <c r="AN52" s="2"/>
      <c r="AO52" s="3"/>
    </row>
    <row r="53" spans="36:41" ht="12.75">
      <c r="AJ53" s="2"/>
      <c r="AK53" s="2"/>
      <c r="AL53" s="2"/>
      <c r="AM53" s="2"/>
      <c r="AN53" s="2"/>
      <c r="AO53" s="3"/>
    </row>
    <row r="54" spans="36:41" ht="12.75">
      <c r="AJ54" s="2"/>
      <c r="AK54" s="2"/>
      <c r="AL54" s="2"/>
      <c r="AM54" s="2"/>
      <c r="AN54" s="2"/>
      <c r="AO54" s="3"/>
    </row>
    <row r="55" spans="36:41" ht="12.75">
      <c r="AJ55" s="2"/>
      <c r="AK55" s="2"/>
      <c r="AL55" s="2"/>
      <c r="AM55" s="2"/>
      <c r="AN55" s="2"/>
      <c r="AO55" s="3"/>
    </row>
    <row r="56" spans="36:41" ht="12.75">
      <c r="AJ56" s="2"/>
      <c r="AK56" s="2"/>
      <c r="AL56" s="2"/>
      <c r="AM56" s="2"/>
      <c r="AN56" s="2"/>
      <c r="AO56" s="3"/>
    </row>
    <row r="57" spans="36:41" ht="12.75">
      <c r="AJ57" s="2"/>
      <c r="AK57" s="2"/>
      <c r="AL57" s="2"/>
      <c r="AM57" s="2"/>
      <c r="AN57" s="2"/>
      <c r="AO57" s="3"/>
    </row>
    <row r="58" spans="36:41" ht="12.75">
      <c r="AJ58" s="2"/>
      <c r="AK58" s="2"/>
      <c r="AL58" s="2"/>
      <c r="AM58" s="2"/>
      <c r="AN58" s="2"/>
      <c r="AO58" s="3"/>
    </row>
    <row r="59" spans="36:41" ht="12.75">
      <c r="AJ59" s="2"/>
      <c r="AK59" s="2"/>
      <c r="AL59" s="2"/>
      <c r="AM59" s="2"/>
      <c r="AN59" s="2"/>
      <c r="AO59" s="3"/>
    </row>
    <row r="60" spans="36:41" ht="12.75">
      <c r="AJ60" s="2"/>
      <c r="AK60" s="2"/>
      <c r="AL60" s="2"/>
      <c r="AM60" s="2"/>
      <c r="AN60" s="2"/>
      <c r="AO60" s="3"/>
    </row>
    <row r="61" spans="36:41" ht="12.75">
      <c r="AJ61" s="2"/>
      <c r="AK61" s="2"/>
      <c r="AL61" s="2"/>
      <c r="AM61" s="2"/>
      <c r="AN61" s="2"/>
      <c r="AO61" s="3"/>
    </row>
    <row r="62" spans="36:41" ht="12.75">
      <c r="AJ62" s="2"/>
      <c r="AK62" s="2"/>
      <c r="AL62" s="2"/>
      <c r="AM62" s="2"/>
      <c r="AN62" s="2"/>
      <c r="AO62" s="3"/>
    </row>
    <row r="63" spans="36:41" ht="12.75">
      <c r="AJ63" s="2"/>
      <c r="AK63" s="2"/>
      <c r="AL63" s="2"/>
      <c r="AM63" s="2"/>
      <c r="AN63" s="2"/>
      <c r="AO63" s="3"/>
    </row>
    <row r="64" spans="36:41" ht="12.75">
      <c r="AJ64" s="2"/>
      <c r="AK64" s="2"/>
      <c r="AL64" s="2"/>
      <c r="AM64" s="2"/>
      <c r="AN64" s="2"/>
      <c r="AO64" s="3"/>
    </row>
    <row r="65" spans="36:41" ht="12.75">
      <c r="AJ65" s="2"/>
      <c r="AK65" s="2"/>
      <c r="AL65" s="2"/>
      <c r="AM65" s="2"/>
      <c r="AN65" s="2"/>
      <c r="AO65" s="3"/>
    </row>
    <row r="66" spans="36:41" ht="12.75">
      <c r="AJ66" s="2"/>
      <c r="AK66" s="2"/>
      <c r="AL66" s="2"/>
      <c r="AM66" s="2"/>
      <c r="AN66" s="2"/>
      <c r="AO66" s="3"/>
    </row>
    <row r="67" spans="36:41" ht="12.75">
      <c r="AJ67" s="2"/>
      <c r="AK67" s="2"/>
      <c r="AL67" s="2"/>
      <c r="AM67" s="2"/>
      <c r="AN67" s="2"/>
      <c r="AO67" s="3"/>
    </row>
    <row r="68" spans="36:41" ht="12.75">
      <c r="AJ68" s="2"/>
      <c r="AK68" s="2"/>
      <c r="AL68" s="2"/>
      <c r="AM68" s="2"/>
      <c r="AN68" s="2"/>
      <c r="AO68" s="3"/>
    </row>
    <row r="69" spans="36:41" ht="12.75">
      <c r="AJ69" s="2"/>
      <c r="AK69" s="2"/>
      <c r="AL69" s="2"/>
      <c r="AM69" s="2"/>
      <c r="AN69" s="2"/>
      <c r="AO69" s="3"/>
    </row>
    <row r="70" spans="1:41" ht="12.75">
      <c r="A70" s="7"/>
      <c r="B70" s="7"/>
      <c r="C70" s="7"/>
      <c r="AJ70" s="2"/>
      <c r="AK70" s="2"/>
      <c r="AL70" s="2"/>
      <c r="AM70" s="2"/>
      <c r="AN70" s="2"/>
      <c r="AO70" s="3"/>
    </row>
    <row r="71" spans="1:41" ht="12.75">
      <c r="A71" s="7"/>
      <c r="B71" s="7"/>
      <c r="C71" s="7"/>
      <c r="AJ71" s="2"/>
      <c r="AK71" s="2"/>
      <c r="AL71" s="2"/>
      <c r="AM71" s="2"/>
      <c r="AN71" s="2"/>
      <c r="AO71" s="3"/>
    </row>
    <row r="72" spans="1:41" ht="12.75">
      <c r="A72" s="7"/>
      <c r="B72" s="7"/>
      <c r="C72" s="7"/>
      <c r="AJ72" s="2"/>
      <c r="AK72" s="2"/>
      <c r="AL72" s="2"/>
      <c r="AM72" s="2"/>
      <c r="AN72" s="2"/>
      <c r="AO72" s="3"/>
    </row>
    <row r="73" spans="1:41" ht="12.75">
      <c r="A73" s="7"/>
      <c r="B73" s="7"/>
      <c r="C73" s="7"/>
      <c r="AJ73" s="2"/>
      <c r="AK73" s="2"/>
      <c r="AL73" s="2"/>
      <c r="AM73" s="2"/>
      <c r="AN73" s="2"/>
      <c r="AO73" s="3"/>
    </row>
    <row r="74" spans="1:41" ht="12.75">
      <c r="A74" s="7"/>
      <c r="B74" s="7"/>
      <c r="C74" s="7"/>
      <c r="AJ74" s="2"/>
      <c r="AK74" s="2"/>
      <c r="AL74" s="2"/>
      <c r="AM74" s="2"/>
      <c r="AN74" s="2"/>
      <c r="AO74" s="3"/>
    </row>
    <row r="75" spans="1:41" ht="12.75">
      <c r="A75" s="7"/>
      <c r="B75" s="7"/>
      <c r="C75" s="7"/>
      <c r="AJ75" s="2"/>
      <c r="AK75" s="2"/>
      <c r="AL75" s="2"/>
      <c r="AM75" s="2"/>
      <c r="AN75" s="2"/>
      <c r="AO75" s="3"/>
    </row>
    <row r="76" spans="1:41" ht="12.75">
      <c r="A76" s="7"/>
      <c r="B76" s="7"/>
      <c r="C76" s="7"/>
      <c r="AJ76" s="2"/>
      <c r="AK76" s="2"/>
      <c r="AL76" s="2"/>
      <c r="AM76" s="2"/>
      <c r="AN76" s="2"/>
      <c r="AO76" s="3"/>
    </row>
    <row r="77" spans="36:41" ht="12.75">
      <c r="AJ77" s="2"/>
      <c r="AK77" s="2"/>
      <c r="AL77" s="2"/>
      <c r="AM77" s="2"/>
      <c r="AN77" s="2"/>
      <c r="AO77" s="3"/>
    </row>
    <row r="78" spans="36:41" ht="12.75">
      <c r="AJ78" s="2"/>
      <c r="AK78" s="2"/>
      <c r="AL78" s="2"/>
      <c r="AM78" s="2"/>
      <c r="AN78" s="2"/>
      <c r="AO78" s="3"/>
    </row>
    <row r="79" spans="36:41" ht="12.75">
      <c r="AJ79" s="2"/>
      <c r="AK79" s="2"/>
      <c r="AL79" s="2"/>
      <c r="AM79" s="2"/>
      <c r="AN79" s="2"/>
      <c r="AO79" s="3"/>
    </row>
    <row r="80" spans="36:41" ht="12.75">
      <c r="AJ80" s="2"/>
      <c r="AK80" s="2"/>
      <c r="AL80" s="2"/>
      <c r="AM80" s="2"/>
      <c r="AN80" s="2"/>
      <c r="AO80" s="3"/>
    </row>
    <row r="81" spans="36:40" ht="12.75">
      <c r="AJ81" s="2"/>
      <c r="AK81" s="2"/>
      <c r="AL81" s="2"/>
      <c r="AM81" s="2"/>
      <c r="AN81" s="2"/>
    </row>
    <row r="82" ht="12.75">
      <c r="AN82" s="2"/>
    </row>
    <row r="83" ht="12.75">
      <c r="AN83" s="2"/>
    </row>
    <row r="84" ht="12.75">
      <c r="AN84" s="2"/>
    </row>
  </sheetData>
  <printOptions horizontalCentered="1"/>
  <pageMargins left="0.3937007874015748" right="0.75" top="1.5748031496062993" bottom="0.7874015748031497" header="0" footer="0"/>
  <pageSetup fitToHeight="1" fitToWidth="1" horizontalDpi="240" verticalDpi="240" orientation="portrait" paperSize="9" r:id="rId1"/>
  <headerFooter alignWithMargins="0">
    <oddHeader>&amp;C&amp;"Arial,Negrita"&amp;16
LLIGA CATALANA DE BOWLING 2007-2008
3a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 Romero</cp:lastModifiedBy>
  <cp:lastPrinted>2008-04-16T11:51:01Z</cp:lastPrinted>
  <dcterms:created xsi:type="dcterms:W3CDTF">1999-10-03T14:06:37Z</dcterms:created>
  <dcterms:modified xsi:type="dcterms:W3CDTF">2008-04-18T16:07:43Z</dcterms:modified>
  <cp:category/>
  <cp:version/>
  <cp:contentType/>
  <cp:contentStatus/>
</cp:coreProperties>
</file>